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480" windowHeight="7875"/>
  </bookViews>
  <sheets>
    <sheet name="CAIC A GRANDE" sheetId="1" r:id="rId1"/>
    <sheet name="CRONOGRAMA" sheetId="2" r:id="rId2"/>
  </sheets>
  <definedNames>
    <definedName name="_xlnm.Print_Area" localSheetId="0">'CAIC A GRANDE'!$A$1:$K$124</definedName>
  </definedNames>
  <calcPr calcId="124519"/>
</workbook>
</file>

<file path=xl/calcChain.xml><?xml version="1.0" encoding="utf-8"?>
<calcChain xmlns="http://schemas.openxmlformats.org/spreadsheetml/2006/main">
  <c r="K112" i="1"/>
  <c r="J65"/>
  <c r="K65"/>
  <c r="K66" s="1"/>
  <c r="J55"/>
  <c r="K55"/>
  <c r="K56" s="1"/>
  <c r="K29"/>
  <c r="K28"/>
  <c r="J29"/>
  <c r="J27"/>
  <c r="K27"/>
  <c r="J22"/>
  <c r="K22" s="1"/>
  <c r="J23"/>
  <c r="K23" s="1"/>
  <c r="J42"/>
  <c r="K42" s="1"/>
  <c r="J33"/>
  <c r="K33" s="1"/>
  <c r="J34"/>
  <c r="K34" s="1"/>
  <c r="J35"/>
  <c r="K35" s="1"/>
  <c r="J36"/>
  <c r="K36" s="1"/>
  <c r="J37"/>
  <c r="K37" s="1"/>
  <c r="J38"/>
  <c r="K38" s="1"/>
  <c r="J39"/>
  <c r="K39" s="1"/>
  <c r="J40"/>
  <c r="K40" s="1"/>
  <c r="J41"/>
  <c r="K41" s="1"/>
  <c r="J43"/>
  <c r="K43" s="1"/>
  <c r="J28"/>
  <c r="J26"/>
  <c r="K26" s="1"/>
  <c r="K30" s="1"/>
  <c r="J18"/>
  <c r="K18" s="1"/>
  <c r="J19"/>
  <c r="K19" s="1"/>
  <c r="J20"/>
  <c r="K20" s="1"/>
  <c r="J21"/>
  <c r="K21" s="1"/>
  <c r="J17"/>
  <c r="K17" s="1"/>
  <c r="J94"/>
  <c r="K94" s="1"/>
  <c r="J88"/>
  <c r="K88" s="1"/>
  <c r="J63"/>
  <c r="K63" s="1"/>
  <c r="J62"/>
  <c r="K62" s="1"/>
  <c r="J53"/>
  <c r="K53" s="1"/>
  <c r="J54"/>
  <c r="K54" s="1"/>
  <c r="J47"/>
  <c r="K47" s="1"/>
  <c r="J14"/>
  <c r="K14" s="1"/>
  <c r="J93"/>
  <c r="K93" s="1"/>
  <c r="J92"/>
  <c r="K92" s="1"/>
  <c r="J89"/>
  <c r="K89" s="1"/>
  <c r="J78"/>
  <c r="K78" s="1"/>
  <c r="J77"/>
  <c r="K77" s="1"/>
  <c r="J76"/>
  <c r="K76" s="1"/>
  <c r="J69"/>
  <c r="K69" s="1"/>
  <c r="J70"/>
  <c r="K70" s="1"/>
  <c r="J71"/>
  <c r="K71" s="1"/>
  <c r="J72"/>
  <c r="K72" s="1"/>
  <c r="J73"/>
  <c r="K73" s="1"/>
  <c r="J74"/>
  <c r="K74" s="1"/>
  <c r="J75"/>
  <c r="K75" s="1"/>
  <c r="J68"/>
  <c r="K68" s="1"/>
  <c r="J13"/>
  <c r="K13" s="1"/>
  <c r="J64"/>
  <c r="K64" s="1"/>
  <c r="J50"/>
  <c r="K50" s="1"/>
  <c r="J51"/>
  <c r="K51" s="1"/>
  <c r="J52"/>
  <c r="K52" s="1"/>
  <c r="J32"/>
  <c r="K32" s="1"/>
  <c r="J10"/>
  <c r="K10" s="1"/>
  <c r="J101"/>
  <c r="K101" s="1"/>
  <c r="J99"/>
  <c r="K99" s="1"/>
  <c r="J106"/>
  <c r="K106" s="1"/>
  <c r="J105"/>
  <c r="K105" s="1"/>
  <c r="J109"/>
  <c r="K109" s="1"/>
  <c r="J104"/>
  <c r="K104" s="1"/>
  <c r="J100"/>
  <c r="K100" s="1"/>
  <c r="J98"/>
  <c r="K98" s="1"/>
  <c r="J97"/>
  <c r="K97" s="1"/>
  <c r="J60"/>
  <c r="K60" s="1"/>
  <c r="J59"/>
  <c r="K59" s="1"/>
  <c r="J46"/>
  <c r="K46" s="1"/>
  <c r="K44" l="1"/>
  <c r="C15" i="2" s="1"/>
  <c r="K24" i="1"/>
  <c r="C11" i="2" s="1"/>
  <c r="K95" i="1"/>
  <c r="K90"/>
  <c r="C25" i="2" s="1"/>
  <c r="K79" i="1"/>
  <c r="E26" i="2"/>
  <c r="G26" s="1"/>
  <c r="K107" i="1"/>
  <c r="C31" i="2" s="1"/>
  <c r="C19"/>
  <c r="J12" i="1"/>
  <c r="K12" s="1"/>
  <c r="J11"/>
  <c r="C21" i="2" l="1"/>
  <c r="F22" s="1"/>
  <c r="G22" s="1"/>
  <c r="C23"/>
  <c r="F24" s="1"/>
  <c r="G24" s="1"/>
  <c r="C27"/>
  <c r="F28" s="1"/>
  <c r="G28" s="1"/>
  <c r="C13"/>
  <c r="D14" s="1"/>
  <c r="G14" s="1"/>
  <c r="D12"/>
  <c r="G12" s="1"/>
  <c r="F16"/>
  <c r="E20"/>
  <c r="G20" s="1"/>
  <c r="F32"/>
  <c r="G32" s="1"/>
  <c r="K48" i="1"/>
  <c r="C17" i="2" l="1"/>
  <c r="E18" s="1"/>
  <c r="G18" s="1"/>
  <c r="G16"/>
  <c r="K11" i="1"/>
  <c r="K15" s="1"/>
  <c r="C9" i="2" s="1"/>
  <c r="K110" i="1" l="1"/>
  <c r="C33" i="2" s="1"/>
  <c r="D10"/>
  <c r="G10" s="1"/>
  <c r="K102" i="1"/>
  <c r="C29" i="2" s="1"/>
  <c r="D35" l="1"/>
  <c r="D36" s="1"/>
  <c r="C35" l="1"/>
  <c r="F34"/>
  <c r="G34" s="1"/>
  <c r="E30"/>
  <c r="F30"/>
  <c r="F35" l="1"/>
  <c r="G30"/>
  <c r="G35" s="1"/>
  <c r="E35"/>
  <c r="E36" s="1"/>
  <c r="F36" l="1"/>
  <c r="G36" s="1"/>
</calcChain>
</file>

<file path=xl/sharedStrings.xml><?xml version="1.0" encoding="utf-8"?>
<sst xmlns="http://schemas.openxmlformats.org/spreadsheetml/2006/main" count="373" uniqueCount="252">
  <si>
    <t>SINAPI</t>
  </si>
  <si>
    <t>ORGÃO</t>
  </si>
  <si>
    <t>ITEM</t>
  </si>
  <si>
    <t>DESCRIMINAÇÃO</t>
  </si>
  <si>
    <t>QTDE</t>
  </si>
  <si>
    <t>P.UNIT.</t>
  </si>
  <si>
    <t>R$</t>
  </si>
  <si>
    <t>TOTAL</t>
  </si>
  <si>
    <t>UND</t>
  </si>
  <si>
    <t>Subtotal</t>
  </si>
  <si>
    <t>PREFEITURA MUNICIPAL DE POUSO ALEGRE</t>
  </si>
  <si>
    <t>PLANILHA DE ORÇAMENTO</t>
  </si>
  <si>
    <t>LOCAL</t>
  </si>
  <si>
    <t>2.1</t>
  </si>
  <si>
    <t>5.1</t>
  </si>
  <si>
    <t xml:space="preserve">PROCESSO: </t>
  </si>
  <si>
    <t>SERP</t>
  </si>
  <si>
    <t>SERVIÇOS PRELIMINARES</t>
  </si>
  <si>
    <t>PAREDES E PAINÉIS</t>
  </si>
  <si>
    <t>7.1</t>
  </si>
  <si>
    <t>COBERTURA</t>
  </si>
  <si>
    <t>8.1</t>
  </si>
  <si>
    <t>8.2</t>
  </si>
  <si>
    <t>ESQUADRIAS/FERRAGENS/VIDROS</t>
  </si>
  <si>
    <t>9.1</t>
  </si>
  <si>
    <t>Esquadrias de Madeira</t>
  </si>
  <si>
    <t>9.2</t>
  </si>
  <si>
    <t>REVESTIMENTOS</t>
  </si>
  <si>
    <t>PISOS</t>
  </si>
  <si>
    <t>LIM</t>
  </si>
  <si>
    <t>LIMPEZA GERAL</t>
  </si>
  <si>
    <t>obs.:</t>
  </si>
  <si>
    <t>Estrutural, Eletrico.</t>
  </si>
  <si>
    <t>1.2</t>
  </si>
  <si>
    <t>6.1</t>
  </si>
  <si>
    <t>C/ BDI R$</t>
  </si>
  <si>
    <t>m3</t>
  </si>
  <si>
    <t>Limpeza final da obra</t>
  </si>
  <si>
    <t>Pintura externa/interna de prédios- Paredes- latex acrílico 2 demãos</t>
  </si>
  <si>
    <t>m2</t>
  </si>
  <si>
    <t>Pintura esmalte acetinado em madeira ( duas demãos)</t>
  </si>
  <si>
    <t>PIN-SEL-005</t>
  </si>
  <si>
    <t xml:space="preserve">Preparação p/ pintura em paredes, PVA/Acrílica, com fundo selador </t>
  </si>
  <si>
    <t>PIN-ACR-005</t>
  </si>
  <si>
    <t>Pintura Óleo/Esmalte, 2 demãos, em esquadrias de ferro</t>
  </si>
  <si>
    <t>PIN-ESM-005</t>
  </si>
  <si>
    <t>DIV</t>
  </si>
  <si>
    <t>DIVERSOS</t>
  </si>
  <si>
    <t>DEM-ALV-005</t>
  </si>
  <si>
    <t>PIS</t>
  </si>
  <si>
    <t>COB</t>
  </si>
  <si>
    <t>ESQ</t>
  </si>
  <si>
    <t>PAR</t>
  </si>
  <si>
    <t>Transporte de material demolido em caçamba</t>
  </si>
  <si>
    <t>1.1</t>
  </si>
  <si>
    <t>TRA-CAÇ-015</t>
  </si>
  <si>
    <t>6.2</t>
  </si>
  <si>
    <t>6.3</t>
  </si>
  <si>
    <t>7.2</t>
  </si>
  <si>
    <t>1.3</t>
  </si>
  <si>
    <t xml:space="preserve">Demolição de alvenaria de tijolo e bloco, sem reaproveitamento, inc. afastamento </t>
  </si>
  <si>
    <t>74209/001</t>
  </si>
  <si>
    <t>1.4</t>
  </si>
  <si>
    <t>1.5</t>
  </si>
  <si>
    <t>ml</t>
  </si>
  <si>
    <t>ESQ-POR-050</t>
  </si>
  <si>
    <t>Esquadrias de chapa de aço</t>
  </si>
  <si>
    <t>unid.</t>
  </si>
  <si>
    <t>73739/001</t>
  </si>
  <si>
    <t>5.2</t>
  </si>
  <si>
    <t>ACE-BAR-015</t>
  </si>
  <si>
    <t>Barra de apoio em aço inox p/ PNE L=90 cm (Vaso sanitário)</t>
  </si>
  <si>
    <t>Porta de mad. Comp. lisa p/ pint, 0,80x2,10m, inc aduela, alizar de 1ª e dob. c/  anel</t>
  </si>
  <si>
    <t>Camada de regularização em argamassa traço 1:3, esp. média = 3 cm</t>
  </si>
  <si>
    <t>IMP-CAM-005</t>
  </si>
  <si>
    <t>2 - O BDI aplicado é de 24,23% sobre as Tabelas acima citadas</t>
  </si>
  <si>
    <t>Demolição de piso cerâmico ou ladrilho hidráulico, inclusive afastamento</t>
  </si>
  <si>
    <t>DEM-PIS-010</t>
  </si>
  <si>
    <t>m</t>
  </si>
  <si>
    <t xml:space="preserve">1 - Os preços foram obtidos nas Tabelas SINAPI (Abr/2017) e SETOP (Mar/2017) </t>
  </si>
  <si>
    <t>Engradamento para telhado de fibrocimento ondulada</t>
  </si>
  <si>
    <t>COB-ENG-010</t>
  </si>
  <si>
    <t>COB-TEL-025</t>
  </si>
  <si>
    <t>Cobertura em telha de fibrocimento ondulada E = 6mm</t>
  </si>
  <si>
    <t>COTAÇÃO</t>
  </si>
  <si>
    <t>Assentamento de esquadria de ferro e chapa</t>
  </si>
  <si>
    <t>SEDS-COL-005</t>
  </si>
  <si>
    <t>VID-FAN-010</t>
  </si>
  <si>
    <t>Vidro fantasia tipo canelado, esp= 3/4mm,colocado</t>
  </si>
  <si>
    <t>Fechadura de embutir c/  cilindro, externa, para portas internas, padrão popular</t>
  </si>
  <si>
    <t>Pintura externa/interna de prédios- Paredes- latex acrílico lavável 2 demãos</t>
  </si>
  <si>
    <t>Tubo de PVC soldável, DN=25 mm, inst em ramal, fornecimento e instalação</t>
  </si>
  <si>
    <t>Tubo PVC esgoto DN=100 mm, esgoto predial, fornecimento e instalação</t>
  </si>
  <si>
    <t>Tubo PVC esgoto DN=50 mm, esgoto predial, fornecimento e instalação</t>
  </si>
  <si>
    <t>Ponto de consumo terminal de agua fria, com tubulação de PVC DN 25 mm</t>
  </si>
  <si>
    <t>Caixa sifonada de PVC 100 x 100 x 50, junta elástica, fornecida e instalada</t>
  </si>
  <si>
    <t>Vaso sanitário c/ cx descarga acoplada de louça branca, fornecim e instalação</t>
  </si>
  <si>
    <t>Lavatório de louça branca c/ coluna, padrão popular, com sifão, valvula e engate</t>
  </si>
  <si>
    <t xml:space="preserve">Papeleira de parede em metal cromado </t>
  </si>
  <si>
    <t>2.2</t>
  </si>
  <si>
    <t>2.3</t>
  </si>
  <si>
    <t>2.4</t>
  </si>
  <si>
    <t>2.5</t>
  </si>
  <si>
    <t>2.6</t>
  </si>
  <si>
    <t>3.1</t>
  </si>
  <si>
    <t>3.2</t>
  </si>
  <si>
    <t>4.1</t>
  </si>
  <si>
    <t>4.2</t>
  </si>
  <si>
    <t>4.3</t>
  </si>
  <si>
    <t>4.4</t>
  </si>
  <si>
    <t>10.1</t>
  </si>
  <si>
    <t>Escavação manual de valas, até 1,50 m</t>
  </si>
  <si>
    <t>TER-ESC-035</t>
  </si>
  <si>
    <t>Placa de obra em chapa de aço zincado (3,00 x 1,50) m</t>
  </si>
  <si>
    <t>INSTALAÇÃO HIDROSANITÁRIA</t>
  </si>
  <si>
    <t>SETOP/SINAPI</t>
  </si>
  <si>
    <t>INSTALAÇÕES ELÉTRICAS</t>
  </si>
  <si>
    <t>10.2</t>
  </si>
  <si>
    <t>11.1</t>
  </si>
  <si>
    <t>6.4</t>
  </si>
  <si>
    <t>6.5</t>
  </si>
  <si>
    <t>Cabo de cobre, isolamento antichama, seção 1,5 mm - flexível</t>
  </si>
  <si>
    <t>ELE-CAB-005</t>
  </si>
  <si>
    <t>Cabo de cobre, isolamento antichama, seção 2,5 mm - flexível</t>
  </si>
  <si>
    <t>CRONOGRAMA FÍSICO-FINANCEIRO</t>
  </si>
  <si>
    <t>VALORES</t>
  </si>
  <si>
    <t>EXECUÇÃO</t>
  </si>
  <si>
    <t>EM R$</t>
  </si>
  <si>
    <t>1º MÊS</t>
  </si>
  <si>
    <t>2º MÊS</t>
  </si>
  <si>
    <t>SERVIÇOS</t>
  </si>
  <si>
    <t>VALOR</t>
  </si>
  <si>
    <t>PINTURA</t>
  </si>
  <si>
    <t>TOTAL ACUMULADO</t>
  </si>
  <si>
    <t>INSTALAÇÕES HIDROSANITÁRIAS</t>
  </si>
  <si>
    <t>PIN</t>
  </si>
  <si>
    <t>3º MÊS</t>
  </si>
  <si>
    <t>REFORMA E AMPLIAÇÃO DO CAIC ANTÔNIO MARIOSA</t>
  </si>
  <si>
    <t xml:space="preserve">Rua </t>
  </si>
  <si>
    <t>Bairro: FRANCISCA AUGUSTA RIOS</t>
  </si>
  <si>
    <t>DATA: 18/12/17</t>
  </si>
  <si>
    <t>3.3</t>
  </si>
  <si>
    <t>Alvenaria de bloco de concreto 14x19x39, a revestir</t>
  </si>
  <si>
    <t>Alvenaria de bloco de concreto 9x19x39, a revestir</t>
  </si>
  <si>
    <t>Retirada de esquadrias metálicas</t>
  </si>
  <si>
    <t>ESTRUTURA</t>
  </si>
  <si>
    <t>FUNDAÇÃO</t>
  </si>
  <si>
    <t>4.5</t>
  </si>
  <si>
    <t>4.6</t>
  </si>
  <si>
    <t>4.7</t>
  </si>
  <si>
    <t>4.8</t>
  </si>
  <si>
    <t>7.1.2</t>
  </si>
  <si>
    <t>7.1.3</t>
  </si>
  <si>
    <t>7.2.1</t>
  </si>
  <si>
    <t>7.2.2</t>
  </si>
  <si>
    <t>7.2.3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</si>
  <si>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</si>
  <si>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</si>
  <si>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</si>
  <si>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</si>
  <si>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</si>
  <si>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</si>
  <si>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</si>
  <si>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</si>
  <si>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</si>
  <si>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11.2</t>
  </si>
  <si>
    <t>11.3</t>
  </si>
  <si>
    <t>11.4</t>
  </si>
  <si>
    <t>11.5</t>
  </si>
  <si>
    <t>12.1</t>
  </si>
  <si>
    <t>12.2</t>
  </si>
  <si>
    <t>12.3</t>
  </si>
  <si>
    <t>13.1</t>
  </si>
  <si>
    <t>Divisória em painel removível, núcleo compensado naval - P. aço, tipo C</t>
  </si>
  <si>
    <t>DIV-PAI-005</t>
  </si>
  <si>
    <t>REV-REB-021</t>
  </si>
  <si>
    <t>PLU-RUF-005</t>
  </si>
  <si>
    <r>
      <t>Rufo em chapa de aço galvanizado n</t>
    </r>
    <r>
      <rPr>
        <vertAlign val="superscript"/>
        <sz val="14"/>
        <rFont val="Arial"/>
        <family val="2"/>
      </rPr>
      <t>o</t>
    </r>
    <r>
      <rPr>
        <sz val="14"/>
        <rFont val="Arial"/>
        <family val="2"/>
      </rPr>
      <t xml:space="preserve"> 24, desenvolvimento 15cm</t>
    </r>
  </si>
  <si>
    <t>Calha de chapa galvanizada nº 22 GSG, desenv. 33 cm</t>
  </si>
  <si>
    <t>PLU-CAL-005</t>
  </si>
  <si>
    <t>PLU-CON-005</t>
  </si>
  <si>
    <t xml:space="preserve">Condutor de AP do telhado em tubo PVC esgoto, inc. conexões e suportes, 100 mm, </t>
  </si>
  <si>
    <t>Fornecimento e assentamento de janela basculante de ferro</t>
  </si>
  <si>
    <t>SER-JAN-005</t>
  </si>
  <si>
    <t>Revestimento de paredes em massa única e=2,0 cm, com arg. de cal cim. e areia</t>
  </si>
  <si>
    <t>Chapisco de paredes com argamassa 1:3 cimento e areia, a colher</t>
  </si>
  <si>
    <t>REV-CHA-005</t>
  </si>
  <si>
    <t>VER</t>
  </si>
  <si>
    <t>Eletroduto flexível corrugado, PVC DN 25 mm, 3/4"</t>
  </si>
  <si>
    <t>Disjuntor bipolar termomagnético 10 KA, de 30 A</t>
  </si>
  <si>
    <t>ELE-DIS-021</t>
  </si>
  <si>
    <t>Quadro de distribuição de energia p/ 6 disjuntores termomagnéticos monopolares</t>
  </si>
  <si>
    <t>Conj. 2 interruptores simples, com placa</t>
  </si>
  <si>
    <t>ELE-INT-026</t>
  </si>
  <si>
    <t>ELE-TOM-035</t>
  </si>
  <si>
    <t>Conj. 1 tomada + 1 interruptor, com placa</t>
  </si>
  <si>
    <t>Cabo de cobre, isolamento antichama, seção 6,0 mm - flexível</t>
  </si>
  <si>
    <t>ELE-CAB-020</t>
  </si>
  <si>
    <t>ELE-CAB-010</t>
  </si>
  <si>
    <t>ELE-LAM-060</t>
  </si>
  <si>
    <t>Receptáculo de porcelana com rosca E-27</t>
  </si>
  <si>
    <t>LUMINÁRIA CHANFRADA PARA LÂMPADA FLUOR. 4 X 32 W OU 4 X 40 W, completa</t>
  </si>
  <si>
    <t>LUMINÁRIA CHANFRADA PARA LÂMPADA FLUOR. 2 X 16 W OU 2 X 20 W, completa</t>
  </si>
  <si>
    <t>ELE-LUM-031</t>
  </si>
  <si>
    <t>ELE-LUM-026</t>
  </si>
  <si>
    <t>PIS-CIM-040</t>
  </si>
  <si>
    <t>Piso cimentado natado com argamassa 1:3, sem junta E=2,0 cm</t>
  </si>
  <si>
    <t>10.3</t>
  </si>
  <si>
    <t>Piso cimentado desemp. e feltrado, com argamassa 1:3, sem junta E=2,5 cm</t>
  </si>
  <si>
    <t>Lastro de brita 2 ou 3, apiloado manualmente</t>
  </si>
  <si>
    <t>FUN-LAS-010</t>
  </si>
  <si>
    <t>FUN-FOR-005</t>
  </si>
  <si>
    <t>Forma e desforma de tábua de pinho (3X)</t>
  </si>
  <si>
    <t>FUN-COM-050</t>
  </si>
  <si>
    <t>Fornecim. e lançamento de concreto estrutural virado em obra, Fck 25 Mpa</t>
  </si>
  <si>
    <t>ARM-AÇO-005</t>
  </si>
  <si>
    <t>Corte, dobra e armação de aço CA-50, D=12,5 mm ou menor</t>
  </si>
  <si>
    <t>Kg</t>
  </si>
  <si>
    <t>IMP-ASF-005</t>
  </si>
  <si>
    <t>Impermeabilização com manta asfáltica pré fabricada, esp. 4 mm</t>
  </si>
  <si>
    <t>4.9</t>
  </si>
  <si>
    <t>4.10</t>
  </si>
  <si>
    <t>Vaso sanitário c/ cx descarga acoplada de louça branca, para PCD, forn. e instalação</t>
  </si>
  <si>
    <t>4.11</t>
  </si>
  <si>
    <t>ACE-BAR-035</t>
  </si>
  <si>
    <t>Barra de apoio em aço inox p/ PNE L=120 cm (Lavatório)</t>
  </si>
  <si>
    <t>Lavatório de louça branca c/ coluna, padrão pop., com sifão, valvula e engate, PCD</t>
  </si>
  <si>
    <t>HID-CXS-010</t>
  </si>
  <si>
    <t>Caixa de alven. 30x30x40 cm, tampa em concreto-inspeção/passagem esc, reat. Bota</t>
  </si>
  <si>
    <t>4.12</t>
  </si>
  <si>
    <t>Tampa para vaso sanitário de plástico</t>
  </si>
  <si>
    <t>2.7</t>
  </si>
  <si>
    <t>Reaterro compactado de vala, com equipamento de placa vibratória</t>
  </si>
  <si>
    <t>TER-REA-010</t>
  </si>
  <si>
    <t>FUNDAÇÕES</t>
  </si>
  <si>
    <t>AV. LUIZ GONZAGA NUNES MAIA, 540</t>
  </si>
  <si>
    <t>3 - O orçamento foi feito em conformidade com uma Planta Baixa, sem projeto executivo Hidrosanitario,</t>
  </si>
  <si>
    <t>Pouso Alegre, 18 de dezembro de 2017.</t>
  </si>
  <si>
    <t>Eng.º Responsável: José Chiste Júnior</t>
  </si>
  <si>
    <t>CREA 82.888/D</t>
  </si>
  <si>
    <t>________________________________</t>
  </si>
  <si>
    <t>LAJ-APA-010</t>
  </si>
  <si>
    <t>3.4</t>
  </si>
  <si>
    <t>Laje pré moldada, aparente, inc.capeamento e=4,0cm, SC=100kg/m², L=4,00m</t>
  </si>
  <si>
    <t>m²</t>
  </si>
  <si>
    <t>PLU-CHA-005</t>
  </si>
  <si>
    <t>6.6</t>
  </si>
  <si>
    <t>Chapim metálico, com pingadeira, chapa galvanizada nº24, desenv.35 cm</t>
  </si>
  <si>
    <t>SER-POR-050</t>
  </si>
  <si>
    <t>7.2.4</t>
  </si>
  <si>
    <t>Fornecimento e assentamento de portão em chapa,(tipolambri), colocado c/ cadeado</t>
  </si>
  <si>
    <t>TOTAL DA OBRA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</si>
</sst>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vertAlign val="superscript"/>
      <sz val="14"/>
      <name val="Arial"/>
      <family val="2"/>
    </font>
    <font>
      <sz val="14"/>
      <color theme="0"/>
      <name val="Arial"/>
      <family val="2"/>
    </font>
    <font>
      <sz val="14"/>
      <name val="Calibri"/>
      <family val="2"/>
      <scheme val="minor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6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2" fillId="0" borderId="0" xfId="0" applyFont="1" applyBorder="1"/>
    <xf numFmtId="4" fontId="2" fillId="0" borderId="0" xfId="0" applyNumberFormat="1" applyFont="1"/>
    <xf numFmtId="0" fontId="1" fillId="0" borderId="0" xfId="0" applyFont="1"/>
    <xf numFmtId="0" fontId="1" fillId="0" borderId="0" xfId="0" applyFont="1" applyBorder="1"/>
    <xf numFmtId="4" fontId="2" fillId="0" borderId="0" xfId="0" applyNumberFormat="1" applyFont="1" applyAlignment="1">
      <alignment horizontal="center"/>
    </xf>
    <xf numFmtId="0" fontId="2" fillId="0" borderId="0" xfId="0" applyFont="1" applyFill="1" applyBorder="1"/>
    <xf numFmtId="2" fontId="2" fillId="0" borderId="0" xfId="0" applyNumberFormat="1" applyFont="1"/>
    <xf numFmtId="2" fontId="1" fillId="0" borderId="0" xfId="0" applyNumberFormat="1" applyFont="1"/>
    <xf numFmtId="2" fontId="2" fillId="0" borderId="0" xfId="0" applyNumberFormat="1" applyFont="1" applyBorder="1"/>
    <xf numFmtId="2" fontId="1" fillId="0" borderId="0" xfId="0" applyNumberFormat="1" applyFont="1" applyBorder="1"/>
    <xf numFmtId="2" fontId="2" fillId="2" borderId="0" xfId="0" applyNumberFormat="1" applyFont="1" applyFill="1" applyAlignment="1">
      <alignment horizontal="center"/>
    </xf>
    <xf numFmtId="0" fontId="2" fillId="2" borderId="0" xfId="0" applyFont="1" applyFill="1" applyBorder="1"/>
    <xf numFmtId="2" fontId="2" fillId="2" borderId="0" xfId="0" applyNumberFormat="1" applyFont="1" applyFill="1" applyBorder="1"/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4" fontId="2" fillId="2" borderId="0" xfId="0" applyNumberFormat="1" applyFont="1" applyFill="1" applyAlignment="1">
      <alignment horizontal="right"/>
    </xf>
    <xf numFmtId="4" fontId="2" fillId="2" borderId="0" xfId="0" applyNumberFormat="1" applyFont="1" applyFill="1" applyAlignment="1">
      <alignment horizontal="center"/>
    </xf>
    <xf numFmtId="0" fontId="2" fillId="2" borderId="0" xfId="0" applyFont="1" applyFill="1"/>
    <xf numFmtId="2" fontId="2" fillId="2" borderId="0" xfId="0" applyNumberFormat="1" applyFont="1" applyFill="1"/>
    <xf numFmtId="0" fontId="1" fillId="2" borderId="0" xfId="0" applyFont="1" applyFill="1"/>
    <xf numFmtId="2" fontId="1" fillId="2" borderId="0" xfId="0" applyNumberFormat="1" applyFont="1" applyFill="1"/>
    <xf numFmtId="0" fontId="3" fillId="2" borderId="0" xfId="0" applyFont="1" applyFill="1" applyBorder="1" applyAlignment="1">
      <alignment horizontal="center" vertical="center" textRotation="90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4" fontId="3" fillId="2" borderId="8" xfId="0" applyNumberFormat="1" applyFont="1" applyFill="1" applyBorder="1" applyAlignment="1">
      <alignment horizontal="right"/>
    </xf>
    <xf numFmtId="4" fontId="3" fillId="2" borderId="8" xfId="0" applyNumberFormat="1" applyFont="1" applyFill="1" applyBorder="1" applyAlignment="1">
      <alignment horizontal="center"/>
    </xf>
    <xf numFmtId="4" fontId="3" fillId="2" borderId="4" xfId="0" applyNumberFormat="1" applyFont="1" applyFill="1" applyBorder="1" applyAlignment="1">
      <alignment horizontal="right"/>
    </xf>
    <xf numFmtId="4" fontId="3" fillId="2" borderId="0" xfId="0" applyNumberFormat="1" applyFont="1" applyFill="1" applyBorder="1" applyAlignment="1">
      <alignment horizontal="right"/>
    </xf>
    <xf numFmtId="4" fontId="3" fillId="2" borderId="0" xfId="0" applyNumberFormat="1" applyFont="1" applyFill="1" applyBorder="1" applyAlignment="1">
      <alignment horizontal="center"/>
    </xf>
    <xf numFmtId="4" fontId="3" fillId="2" borderId="5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0" xfId="0" applyFont="1" applyFill="1" applyBorder="1"/>
    <xf numFmtId="0" fontId="3" fillId="2" borderId="6" xfId="0" applyFont="1" applyFill="1" applyBorder="1" applyAlignment="1">
      <alignment horizontal="center"/>
    </xf>
    <xf numFmtId="0" fontId="3" fillId="2" borderId="11" xfId="0" applyFont="1" applyFill="1" applyBorder="1"/>
    <xf numFmtId="4" fontId="4" fillId="2" borderId="11" xfId="0" applyNumberFormat="1" applyFont="1" applyFill="1" applyBorder="1" applyAlignment="1"/>
    <xf numFmtId="4" fontId="4" fillId="2" borderId="12" xfId="0" applyNumberFormat="1" applyFont="1" applyFill="1" applyBorder="1" applyAlignment="1"/>
    <xf numFmtId="0" fontId="3" fillId="2" borderId="0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center"/>
    </xf>
    <xf numFmtId="0" fontId="3" fillId="2" borderId="17" xfId="0" applyFont="1" applyFill="1" applyBorder="1" applyAlignment="1">
      <alignment horizontal="right"/>
    </xf>
    <xf numFmtId="0" fontId="3" fillId="2" borderId="17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right"/>
    </xf>
    <xf numFmtId="4" fontId="3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 applyProtection="1"/>
    <xf numFmtId="4" fontId="4" fillId="2" borderId="1" xfId="0" applyNumberFormat="1" applyFont="1" applyFill="1" applyBorder="1" applyAlignment="1">
      <alignment horizontal="right"/>
    </xf>
    <xf numFmtId="4" fontId="3" fillId="2" borderId="2" xfId="0" applyNumberFormat="1" applyFont="1" applyFill="1" applyBorder="1" applyAlignment="1">
      <alignment horizontal="right"/>
    </xf>
    <xf numFmtId="4" fontId="5" fillId="2" borderId="1" xfId="0" applyNumberFormat="1" applyFont="1" applyFill="1" applyBorder="1" applyAlignment="1" applyProtection="1"/>
    <xf numFmtId="0" fontId="5" fillId="2" borderId="1" xfId="0" applyFont="1" applyFill="1" applyBorder="1" applyAlignment="1" applyProtection="1"/>
    <xf numFmtId="0" fontId="6" fillId="2" borderId="1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/>
    </xf>
    <xf numFmtId="4" fontId="5" fillId="2" borderId="1" xfId="0" applyNumberFormat="1" applyFont="1" applyFill="1" applyBorder="1" applyAlignment="1" applyProtection="1">
      <alignment horizontal="center"/>
    </xf>
    <xf numFmtId="4" fontId="6" fillId="2" borderId="1" xfId="0" applyNumberFormat="1" applyFont="1" applyFill="1" applyBorder="1" applyAlignment="1" applyProtection="1">
      <alignment horizontal="center"/>
    </xf>
    <xf numFmtId="4" fontId="6" fillId="2" borderId="1" xfId="0" applyNumberFormat="1" applyFont="1" applyFill="1" applyBorder="1" applyAlignment="1" applyProtection="1"/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0" fontId="5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horizontal="center"/>
    </xf>
    <xf numFmtId="4" fontId="3" fillId="0" borderId="0" xfId="0" applyNumberFormat="1" applyFont="1" applyBorder="1" applyAlignment="1">
      <alignment horizontal="right"/>
    </xf>
    <xf numFmtId="4" fontId="3" fillId="0" borderId="0" xfId="0" applyNumberFormat="1" applyFont="1" applyBorder="1" applyAlignment="1">
      <alignment horizontal="center"/>
    </xf>
    <xf numFmtId="0" fontId="3" fillId="0" borderId="0" xfId="0" applyFont="1" applyBorder="1"/>
    <xf numFmtId="4" fontId="3" fillId="0" borderId="2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5" fillId="0" borderId="1" xfId="0" applyFont="1" applyFill="1" applyBorder="1" applyAlignment="1" applyProtection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5" fillId="0" borderId="1" xfId="0" applyFont="1" applyFill="1" applyBorder="1" applyAlignment="1" applyProtection="1">
      <alignment horizontal="center"/>
    </xf>
    <xf numFmtId="4" fontId="3" fillId="0" borderId="1" xfId="0" applyNumberFormat="1" applyFont="1" applyBorder="1" applyAlignment="1">
      <alignment horizontal="left"/>
    </xf>
    <xf numFmtId="4" fontId="8" fillId="2" borderId="21" xfId="0" applyNumberFormat="1" applyFont="1" applyFill="1" applyBorder="1" applyAlignment="1">
      <alignment horizontal="right"/>
    </xf>
    <xf numFmtId="4" fontId="2" fillId="2" borderId="11" xfId="0" applyNumberFormat="1" applyFont="1" applyFill="1" applyBorder="1" applyAlignment="1">
      <alignment horizontal="right"/>
    </xf>
    <xf numFmtId="0" fontId="5" fillId="2" borderId="1" xfId="0" applyFont="1" applyFill="1" applyBorder="1" applyAlignment="1" applyProtection="1">
      <alignment horizontal="left"/>
    </xf>
    <xf numFmtId="0" fontId="5" fillId="2" borderId="1" xfId="0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right"/>
    </xf>
    <xf numFmtId="4" fontId="5" fillId="2" borderId="2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4" fontId="5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4" fontId="5" fillId="2" borderId="2" xfId="0" applyNumberFormat="1" applyFont="1" applyFill="1" applyBorder="1" applyAlignment="1">
      <alignment horizontal="right"/>
    </xf>
    <xf numFmtId="4" fontId="5" fillId="2" borderId="1" xfId="0" applyNumberFormat="1" applyFont="1" applyFill="1" applyBorder="1"/>
    <xf numFmtId="4" fontId="6" fillId="2" borderId="1" xfId="0" applyNumberFormat="1" applyFont="1" applyFill="1" applyBorder="1" applyAlignment="1">
      <alignment horizontal="right"/>
    </xf>
    <xf numFmtId="4" fontId="6" fillId="2" borderId="1" xfId="0" applyNumberFormat="1" applyFont="1" applyFill="1" applyBorder="1"/>
    <xf numFmtId="4" fontId="6" fillId="2" borderId="1" xfId="0" applyNumberFormat="1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right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4" fontId="5" fillId="2" borderId="8" xfId="0" applyNumberFormat="1" applyFont="1" applyFill="1" applyBorder="1" applyAlignment="1">
      <alignment horizontal="right"/>
    </xf>
    <xf numFmtId="4" fontId="5" fillId="2" borderId="8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 textRotation="90"/>
    </xf>
    <xf numFmtId="4" fontId="5" fillId="2" borderId="0" xfId="0" applyNumberFormat="1" applyFont="1" applyFill="1" applyBorder="1" applyAlignment="1">
      <alignment horizontal="right"/>
    </xf>
    <xf numFmtId="4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4" fontId="6" fillId="2" borderId="11" xfId="0" applyNumberFormat="1" applyFont="1" applyFill="1" applyBorder="1" applyAlignment="1"/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4" fontId="5" fillId="2" borderId="3" xfId="0" applyNumberFormat="1" applyFont="1" applyFill="1" applyBorder="1" applyAlignment="1">
      <alignment horizontal="right"/>
    </xf>
    <xf numFmtId="4" fontId="5" fillId="2" borderId="3" xfId="0" applyNumberFormat="1" applyFont="1" applyFill="1" applyBorder="1" applyAlignment="1">
      <alignment horizontal="center"/>
    </xf>
    <xf numFmtId="2" fontId="5" fillId="2" borderId="1" xfId="0" applyNumberFormat="1" applyFont="1" applyFill="1" applyBorder="1"/>
    <xf numFmtId="0" fontId="1" fillId="2" borderId="0" xfId="0" applyFont="1" applyFill="1" applyBorder="1"/>
    <xf numFmtId="0" fontId="5" fillId="2" borderId="13" xfId="0" applyFont="1" applyFill="1" applyBorder="1" applyAlignment="1" applyProtection="1">
      <alignment horizontal="center"/>
    </xf>
    <xf numFmtId="0" fontId="5" fillId="2" borderId="14" xfId="0" applyFont="1" applyFill="1" applyBorder="1" applyAlignment="1" applyProtection="1">
      <alignment horizontal="center"/>
    </xf>
    <xf numFmtId="0" fontId="5" fillId="2" borderId="10" xfId="0" applyFont="1" applyFill="1" applyBorder="1" applyAlignment="1" applyProtection="1">
      <alignment horizontal="center"/>
    </xf>
    <xf numFmtId="0" fontId="5" fillId="2" borderId="1" xfId="0" applyFont="1" applyFill="1" applyBorder="1"/>
    <xf numFmtId="4" fontId="1" fillId="2" borderId="0" xfId="0" applyNumberFormat="1" applyFont="1" applyFill="1"/>
    <xf numFmtId="4" fontId="2" fillId="2" borderId="0" xfId="0" applyNumberFormat="1" applyFont="1" applyFill="1"/>
    <xf numFmtId="4" fontId="2" fillId="2" borderId="0" xfId="0" applyNumberFormat="1" applyFont="1" applyFill="1" applyBorder="1"/>
    <xf numFmtId="4" fontId="2" fillId="0" borderId="0" xfId="0" applyNumberFormat="1" applyFont="1" applyBorder="1"/>
    <xf numFmtId="0" fontId="1" fillId="2" borderId="25" xfId="0" applyFont="1" applyFill="1" applyBorder="1" applyAlignment="1"/>
    <xf numFmtId="0" fontId="1" fillId="2" borderId="0" xfId="0" applyFont="1" applyFill="1" applyBorder="1" applyAlignment="1"/>
    <xf numFmtId="4" fontId="1" fillId="2" borderId="0" xfId="0" applyNumberFormat="1" applyFont="1" applyFill="1" applyBorder="1" applyAlignment="1">
      <alignment horizontal="right"/>
    </xf>
    <xf numFmtId="4" fontId="1" fillId="2" borderId="0" xfId="0" applyNumberFormat="1" applyFont="1" applyFill="1" applyBorder="1" applyAlignment="1">
      <alignment horizontal="center"/>
    </xf>
    <xf numFmtId="4" fontId="1" fillId="2" borderId="26" xfId="0" applyNumberFormat="1" applyFont="1" applyFill="1" applyBorder="1" applyAlignment="1">
      <alignment horizontal="right"/>
    </xf>
    <xf numFmtId="0" fontId="1" fillId="2" borderId="25" xfId="0" applyFont="1" applyFill="1" applyBorder="1" applyAlignment="1">
      <alignment horizontal="center"/>
    </xf>
    <xf numFmtId="0" fontId="1" fillId="2" borderId="25" xfId="0" applyFont="1" applyFill="1" applyBorder="1"/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4" fontId="1" fillId="2" borderId="29" xfId="0" applyNumberFormat="1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" fontId="1" fillId="2" borderId="16" xfId="0" applyNumberFormat="1" applyFont="1" applyFill="1" applyBorder="1" applyAlignment="1">
      <alignment horizontal="center"/>
    </xf>
    <xf numFmtId="4" fontId="1" fillId="2" borderId="22" xfId="0" applyNumberFormat="1" applyFont="1" applyFill="1" applyBorder="1" applyAlignment="1">
      <alignment horizontal="center" vertical="center"/>
    </xf>
    <xf numFmtId="0" fontId="1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4" fontId="1" fillId="2" borderId="37" xfId="0" applyNumberFormat="1" applyFont="1" applyFill="1" applyBorder="1"/>
    <xf numFmtId="4" fontId="1" fillId="2" borderId="35" xfId="0" applyNumberFormat="1" applyFont="1" applyFill="1" applyBorder="1" applyAlignment="1">
      <alignment horizontal="center"/>
    </xf>
    <xf numFmtId="4" fontId="1" fillId="2" borderId="38" xfId="0" applyNumberFormat="1" applyFont="1" applyFill="1" applyBorder="1" applyAlignment="1">
      <alignment horizontal="right"/>
    </xf>
    <xf numFmtId="4" fontId="0" fillId="0" borderId="0" xfId="0" applyNumberFormat="1"/>
    <xf numFmtId="4" fontId="11" fillId="0" borderId="47" xfId="0" applyNumberFormat="1" applyFont="1" applyFill="1" applyBorder="1" applyAlignment="1" applyProtection="1">
      <alignment horizontal="center"/>
    </xf>
    <xf numFmtId="4" fontId="1" fillId="0" borderId="47" xfId="0" applyNumberFormat="1" applyFont="1" applyBorder="1" applyAlignment="1">
      <alignment horizontal="center"/>
    </xf>
    <xf numFmtId="4" fontId="1" fillId="2" borderId="48" xfId="0" applyNumberFormat="1" applyFont="1" applyFill="1" applyBorder="1" applyAlignment="1">
      <alignment horizontal="right"/>
    </xf>
    <xf numFmtId="0" fontId="1" fillId="0" borderId="49" xfId="0" applyFont="1" applyBorder="1" applyAlignment="1">
      <alignment horizontal="center"/>
    </xf>
    <xf numFmtId="0" fontId="12" fillId="0" borderId="50" xfId="0" applyFont="1" applyFill="1" applyBorder="1" applyAlignment="1" applyProtection="1">
      <alignment horizontal="center"/>
    </xf>
    <xf numFmtId="4" fontId="10" fillId="0" borderId="52" xfId="0" applyNumberFormat="1" applyFont="1" applyBorder="1" applyAlignment="1">
      <alignment vertical="center"/>
    </xf>
    <xf numFmtId="0" fontId="1" fillId="0" borderId="47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4" fontId="12" fillId="0" borderId="54" xfId="0" applyNumberFormat="1" applyFont="1" applyFill="1" applyBorder="1" applyAlignment="1" applyProtection="1">
      <alignment vertical="center"/>
    </xf>
    <xf numFmtId="4" fontId="10" fillId="2" borderId="54" xfId="0" applyNumberFormat="1" applyFont="1" applyFill="1" applyBorder="1" applyAlignment="1">
      <alignment vertical="center"/>
    </xf>
    <xf numFmtId="9" fontId="1" fillId="0" borderId="55" xfId="0" applyNumberFormat="1" applyFont="1" applyBorder="1" applyAlignment="1">
      <alignment horizontal="center"/>
    </xf>
    <xf numFmtId="9" fontId="1" fillId="0" borderId="39" xfId="0" applyNumberFormat="1" applyFont="1" applyBorder="1" applyAlignment="1">
      <alignment horizontal="center"/>
    </xf>
    <xf numFmtId="4" fontId="1" fillId="2" borderId="44" xfId="0" applyNumberFormat="1" applyFont="1" applyFill="1" applyBorder="1" applyAlignment="1">
      <alignment horizontal="center"/>
    </xf>
    <xf numFmtId="4" fontId="1" fillId="2" borderId="48" xfId="0" applyNumberFormat="1" applyFont="1" applyFill="1" applyBorder="1" applyAlignment="1">
      <alignment horizontal="center"/>
    </xf>
    <xf numFmtId="4" fontId="1" fillId="2" borderId="54" xfId="0" applyNumberFormat="1" applyFont="1" applyFill="1" applyBorder="1" applyAlignment="1">
      <alignment horizontal="right"/>
    </xf>
    <xf numFmtId="9" fontId="1" fillId="2" borderId="49" xfId="0" applyNumberFormat="1" applyFont="1" applyFill="1" applyBorder="1" applyAlignment="1">
      <alignment horizontal="center"/>
    </xf>
    <xf numFmtId="9" fontId="1" fillId="0" borderId="27" xfId="0" applyNumberFormat="1" applyFont="1" applyBorder="1" applyAlignment="1">
      <alignment horizontal="center"/>
    </xf>
    <xf numFmtId="4" fontId="1" fillId="2" borderId="60" xfId="0" applyNumberFormat="1" applyFont="1" applyFill="1" applyBorder="1" applyAlignment="1">
      <alignment horizontal="center"/>
    </xf>
    <xf numFmtId="4" fontId="11" fillId="2" borderId="47" xfId="0" applyNumberFormat="1" applyFont="1" applyFill="1" applyBorder="1" applyAlignment="1" applyProtection="1">
      <alignment horizontal="center"/>
    </xf>
    <xf numFmtId="4" fontId="1" fillId="2" borderId="47" xfId="0" applyNumberFormat="1" applyFont="1" applyFill="1" applyBorder="1" applyAlignment="1">
      <alignment horizontal="center"/>
    </xf>
    <xf numFmtId="9" fontId="11" fillId="2" borderId="49" xfId="0" applyNumberFormat="1" applyFont="1" applyFill="1" applyBorder="1" applyAlignment="1" applyProtection="1">
      <alignment horizontal="center"/>
    </xf>
    <xf numFmtId="9" fontId="1" fillId="2" borderId="27" xfId="0" applyNumberFormat="1" applyFont="1" applyFill="1" applyBorder="1" applyAlignment="1">
      <alignment horizontal="center"/>
    </xf>
    <xf numFmtId="4" fontId="11" fillId="2" borderId="44" xfId="0" applyNumberFormat="1" applyFont="1" applyFill="1" applyBorder="1" applyAlignment="1" applyProtection="1">
      <alignment horizontal="center"/>
    </xf>
    <xf numFmtId="2" fontId="1" fillId="0" borderId="47" xfId="0" applyNumberFormat="1" applyFont="1" applyBorder="1" applyAlignment="1">
      <alignment horizontal="center"/>
    </xf>
    <xf numFmtId="4" fontId="1" fillId="2" borderId="48" xfId="0" applyNumberFormat="1" applyFont="1" applyFill="1" applyBorder="1" applyAlignment="1">
      <alignment vertical="center"/>
    </xf>
    <xf numFmtId="9" fontId="11" fillId="0" borderId="42" xfId="0" applyNumberFormat="1" applyFont="1" applyFill="1" applyBorder="1" applyAlignment="1" applyProtection="1">
      <alignment horizontal="center"/>
    </xf>
    <xf numFmtId="9" fontId="1" fillId="3" borderId="59" xfId="0" applyNumberFormat="1" applyFont="1" applyFill="1" applyBorder="1" applyAlignment="1">
      <alignment horizontal="center"/>
    </xf>
    <xf numFmtId="9" fontId="1" fillId="3" borderId="49" xfId="0" applyNumberFormat="1" applyFont="1" applyFill="1" applyBorder="1" applyAlignment="1">
      <alignment horizontal="center"/>
    </xf>
    <xf numFmtId="9" fontId="1" fillId="3" borderId="27" xfId="0" applyNumberFormat="1" applyFont="1" applyFill="1" applyBorder="1" applyAlignment="1">
      <alignment horizontal="center"/>
    </xf>
    <xf numFmtId="9" fontId="1" fillId="3" borderId="55" xfId="0" applyNumberFormat="1" applyFont="1" applyFill="1" applyBorder="1" applyAlignment="1">
      <alignment horizontal="center"/>
    </xf>
    <xf numFmtId="9" fontId="1" fillId="3" borderId="58" xfId="0" applyNumberFormat="1" applyFont="1" applyFill="1" applyBorder="1" applyAlignment="1">
      <alignment horizontal="right"/>
    </xf>
    <xf numFmtId="9" fontId="1" fillId="3" borderId="43" xfId="0" applyNumberFormat="1" applyFont="1" applyFill="1" applyBorder="1" applyAlignment="1">
      <alignment horizontal="right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vertical="center" textRotation="90"/>
    </xf>
    <xf numFmtId="0" fontId="0" fillId="0" borderId="0" xfId="0"/>
    <xf numFmtId="4" fontId="10" fillId="2" borderId="52" xfId="0" applyNumberFormat="1" applyFont="1" applyFill="1" applyBorder="1" applyAlignment="1">
      <alignment vertical="center"/>
    </xf>
    <xf numFmtId="4" fontId="3" fillId="0" borderId="0" xfId="0" applyNumberFormat="1" applyFont="1" applyBorder="1"/>
    <xf numFmtId="0" fontId="4" fillId="0" borderId="0" xfId="0" applyFont="1" applyBorder="1" applyAlignment="1">
      <alignment horizontal="right"/>
    </xf>
    <xf numFmtId="4" fontId="5" fillId="0" borderId="0" xfId="0" applyNumberFormat="1" applyFont="1" applyFill="1" applyBorder="1" applyAlignment="1" applyProtection="1"/>
    <xf numFmtId="4" fontId="5" fillId="0" borderId="0" xfId="0" applyNumberFormat="1" applyFont="1" applyFill="1" applyBorder="1" applyAlignment="1" applyProtection="1">
      <alignment horizontal="center"/>
    </xf>
    <xf numFmtId="4" fontId="4" fillId="0" borderId="0" xfId="0" applyNumberFormat="1" applyFont="1" applyBorder="1" applyAlignment="1">
      <alignment horizontal="right"/>
    </xf>
    <xf numFmtId="0" fontId="3" fillId="0" borderId="11" xfId="0" applyFont="1" applyBorder="1"/>
    <xf numFmtId="0" fontId="3" fillId="0" borderId="11" xfId="0" applyFont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4" fontId="4" fillId="2" borderId="0" xfId="0" applyNumberFormat="1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9" fillId="2" borderId="0" xfId="0" applyFont="1" applyFill="1" applyBorder="1"/>
    <xf numFmtId="0" fontId="9" fillId="2" borderId="5" xfId="0" applyFont="1" applyFill="1" applyBorder="1"/>
    <xf numFmtId="0" fontId="9" fillId="2" borderId="16" xfId="0" applyFont="1" applyFill="1" applyBorder="1"/>
    <xf numFmtId="0" fontId="9" fillId="2" borderId="17" xfId="0" applyFont="1" applyFill="1" applyBorder="1"/>
    <xf numFmtId="0" fontId="9" fillId="2" borderId="15" xfId="0" applyFont="1" applyFill="1" applyBorder="1"/>
    <xf numFmtId="0" fontId="5" fillId="2" borderId="13" xfId="0" applyFont="1" applyFill="1" applyBorder="1" applyAlignment="1" applyProtection="1">
      <alignment horizontal="center"/>
    </xf>
    <xf numFmtId="0" fontId="5" fillId="2" borderId="14" xfId="0" applyFont="1" applyFill="1" applyBorder="1" applyAlignment="1" applyProtection="1">
      <alignment horizontal="center"/>
    </xf>
    <xf numFmtId="0" fontId="5" fillId="2" borderId="10" xfId="0" applyFont="1" applyFill="1" applyBorder="1" applyAlignment="1" applyProtection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3" xfId="0" applyFont="1" applyFill="1" applyBorder="1" applyAlignment="1" applyProtection="1">
      <alignment horizontal="center"/>
    </xf>
    <xf numFmtId="0" fontId="6" fillId="2" borderId="14" xfId="0" applyFont="1" applyFill="1" applyBorder="1" applyAlignment="1" applyProtection="1">
      <alignment horizontal="center"/>
    </xf>
    <xf numFmtId="0" fontId="6" fillId="2" borderId="10" xfId="0" applyFont="1" applyFill="1" applyBorder="1" applyAlignment="1" applyProtection="1">
      <alignment horizontal="center"/>
    </xf>
    <xf numFmtId="0" fontId="3" fillId="2" borderId="0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/>
    </xf>
    <xf numFmtId="0" fontId="4" fillId="2" borderId="9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 textRotation="90"/>
    </xf>
    <xf numFmtId="0" fontId="5" fillId="2" borderId="8" xfId="0" applyFont="1" applyFill="1" applyBorder="1" applyAlignment="1">
      <alignment horizontal="center" vertical="center" textRotation="90"/>
    </xf>
    <xf numFmtId="0" fontId="5" fillId="2" borderId="4" xfId="0" applyFont="1" applyFill="1" applyBorder="1" applyAlignment="1">
      <alignment horizontal="center" vertical="center" textRotation="90"/>
    </xf>
    <xf numFmtId="0" fontId="1" fillId="2" borderId="28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4" fontId="1" fillId="2" borderId="51" xfId="0" applyNumberFormat="1" applyFont="1" applyFill="1" applyBorder="1" applyAlignment="1">
      <alignment horizontal="center" vertical="center"/>
    </xf>
    <xf numFmtId="4" fontId="1" fillId="2" borderId="46" xfId="0" applyNumberFormat="1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4" fontId="1" fillId="2" borderId="57" xfId="0" applyNumberFormat="1" applyFont="1" applyFill="1" applyBorder="1" applyAlignment="1">
      <alignment horizontal="center" vertical="center"/>
    </xf>
    <xf numFmtId="4" fontId="10" fillId="2" borderId="51" xfId="0" applyNumberFormat="1" applyFont="1" applyFill="1" applyBorder="1" applyAlignment="1">
      <alignment horizontal="center" vertical="center"/>
    </xf>
    <xf numFmtId="4" fontId="10" fillId="2" borderId="46" xfId="0" applyNumberFormat="1" applyFont="1" applyFill="1" applyBorder="1" applyAlignment="1">
      <alignment horizontal="center" vertical="center"/>
    </xf>
    <xf numFmtId="0" fontId="11" fillId="2" borderId="28" xfId="0" applyFont="1" applyFill="1" applyBorder="1" applyAlignment="1" applyProtection="1">
      <alignment horizontal="center" vertical="center"/>
    </xf>
    <xf numFmtId="0" fontId="11" fillId="2" borderId="45" xfId="0" applyFont="1" applyFill="1" applyBorder="1" applyAlignment="1" applyProtection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4" fontId="1" fillId="2" borderId="41" xfId="0" applyNumberFormat="1" applyFont="1" applyFill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4" fontId="10" fillId="2" borderId="0" xfId="0" applyNumberFormat="1" applyFont="1" applyFill="1" applyBorder="1" applyAlignment="1">
      <alignment horizontal="center"/>
    </xf>
    <xf numFmtId="4" fontId="10" fillId="2" borderId="26" xfId="0" applyNumberFormat="1" applyFont="1" applyFill="1" applyBorder="1" applyAlignment="1">
      <alignment horizontal="center"/>
    </xf>
    <xf numFmtId="4" fontId="1" fillId="2" borderId="30" xfId="0" applyNumberFormat="1" applyFont="1" applyFill="1" applyBorder="1" applyAlignment="1">
      <alignment horizontal="center" vertical="center"/>
    </xf>
    <xf numFmtId="4" fontId="1" fillId="2" borderId="31" xfId="0" applyNumberFormat="1" applyFont="1" applyFill="1" applyBorder="1" applyAlignment="1">
      <alignment horizontal="center" vertical="center"/>
    </xf>
    <xf numFmtId="4" fontId="1" fillId="2" borderId="32" xfId="0" applyNumberFormat="1" applyFont="1" applyFill="1" applyBorder="1" applyAlignment="1">
      <alignment horizontal="center"/>
    </xf>
    <xf numFmtId="4" fontId="1" fillId="2" borderId="34" xfId="0" applyNumberFormat="1" applyFont="1" applyFill="1" applyBorder="1" applyAlignment="1">
      <alignment horizontal="center"/>
    </xf>
  </cellXfs>
  <cellStyles count="1">
    <cellStyle name="Normal" xfId="0" builtinId="0"/>
  </cellStyles>
  <dxfs count="20"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571</xdr:row>
      <xdr:rowOff>85725</xdr:rowOff>
    </xdr:from>
    <xdr:to>
      <xdr:col>0</xdr:col>
      <xdr:colOff>0</xdr:colOff>
      <xdr:row>575</xdr:row>
      <xdr:rowOff>123825</xdr:rowOff>
    </xdr:to>
    <xdr:pic>
      <xdr:nvPicPr>
        <xdr:cNvPr id="136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4571225"/>
          <a:ext cx="0" cy="80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10</xdr:col>
      <xdr:colOff>257175</xdr:colOff>
      <xdr:row>1</xdr:row>
      <xdr:rowOff>38100</xdr:rowOff>
    </xdr:from>
    <xdr:to>
      <xdr:col>11</xdr:col>
      <xdr:colOff>0</xdr:colOff>
      <xdr:row>5</xdr:row>
      <xdr:rowOff>76200</xdr:rowOff>
    </xdr:to>
    <xdr:pic>
      <xdr:nvPicPr>
        <xdr:cNvPr id="136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34600" y="228600"/>
          <a:ext cx="723900" cy="80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10</xdr:col>
      <xdr:colOff>269875</xdr:colOff>
      <xdr:row>78</xdr:row>
      <xdr:rowOff>241300</xdr:rowOff>
    </xdr:from>
    <xdr:to>
      <xdr:col>11</xdr:col>
      <xdr:colOff>12700</xdr:colOff>
      <xdr:row>83</xdr:row>
      <xdr:rowOff>25400</xdr:rowOff>
    </xdr:to>
    <xdr:pic>
      <xdr:nvPicPr>
        <xdr:cNvPr id="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36475" y="19989800"/>
          <a:ext cx="962025" cy="1054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391"/>
  <sheetViews>
    <sheetView showGridLines="0" tabSelected="1" view="pageBreakPreview" topLeftCell="A19" zoomScale="75" zoomScaleSheetLayoutView="75" workbookViewId="0">
      <selection activeCell="K113" sqref="K113"/>
    </sheetView>
  </sheetViews>
  <sheetFormatPr defaultColWidth="9.140625" defaultRowHeight="15" customHeight="1"/>
  <cols>
    <col min="1" max="1" width="13.85546875" style="1" customWidth="1"/>
    <col min="2" max="3" width="4.28515625" style="2" customWidth="1"/>
    <col min="4" max="4" width="10.140625" style="2" customWidth="1"/>
    <col min="5" max="5" width="103.7109375" style="4" customWidth="1"/>
    <col min="6" max="6" width="12.7109375" style="3" customWidth="1"/>
    <col min="7" max="7" width="8" style="9" customWidth="1"/>
    <col min="8" max="8" width="12" style="3" hidden="1" customWidth="1"/>
    <col min="9" max="9" width="11.85546875" style="3" customWidth="1"/>
    <col min="10" max="10" width="13.28515625" style="3" customWidth="1"/>
    <col min="11" max="11" width="18.28515625" style="3" customWidth="1"/>
    <col min="12" max="12" width="9.140625" style="4"/>
    <col min="13" max="13" width="11.28515625" style="4" bestFit="1" customWidth="1"/>
    <col min="14" max="14" width="11.5703125" style="4" bestFit="1" customWidth="1"/>
    <col min="15" max="15" width="9.140625" style="4"/>
    <col min="16" max="16" width="11" style="11" bestFit="1" customWidth="1"/>
    <col min="17" max="17" width="9.28515625" style="11" bestFit="1" customWidth="1"/>
    <col min="18" max="18" width="11" style="11" bestFit="1" customWidth="1"/>
    <col min="19" max="20" width="9.140625" style="11"/>
    <col min="21" max="21" width="11" style="11" bestFit="1" customWidth="1"/>
    <col min="22" max="39" width="9.140625" style="11"/>
    <col min="40" max="16384" width="9.140625" style="4"/>
  </cols>
  <sheetData>
    <row r="1" spans="1:39" s="19" customFormat="1" ht="15" customHeight="1">
      <c r="A1" s="18"/>
      <c r="F1" s="20"/>
      <c r="G1" s="21"/>
      <c r="H1" s="20"/>
      <c r="I1" s="20"/>
      <c r="J1" s="82"/>
      <c r="K1" s="20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</row>
    <row r="2" spans="1:39" s="22" customFormat="1" ht="20.100000000000001" customHeight="1">
      <c r="A2" s="209" t="s">
        <v>115</v>
      </c>
      <c r="B2" s="26"/>
      <c r="C2" s="210" t="s">
        <v>1</v>
      </c>
      <c r="D2" s="27"/>
      <c r="E2" s="28" t="s">
        <v>10</v>
      </c>
      <c r="F2" s="29"/>
      <c r="G2" s="30"/>
      <c r="H2" s="29"/>
      <c r="I2" s="29"/>
      <c r="J2" s="81">
        <v>1.2423</v>
      </c>
      <c r="K2" s="31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s="22" customFormat="1" ht="20.100000000000001" customHeight="1">
      <c r="A3" s="209"/>
      <c r="B3" s="26"/>
      <c r="C3" s="210"/>
      <c r="D3" s="211" t="s">
        <v>11</v>
      </c>
      <c r="E3" s="212"/>
      <c r="F3" s="32"/>
      <c r="G3" s="33"/>
      <c r="H3" s="32"/>
      <c r="I3" s="32"/>
      <c r="J3" s="32"/>
      <c r="K3" s="3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s="22" customFormat="1" ht="20.100000000000001" customHeight="1">
      <c r="A4" s="209"/>
      <c r="B4" s="35"/>
      <c r="C4" s="210"/>
      <c r="D4" s="188" t="s">
        <v>137</v>
      </c>
      <c r="E4" s="189"/>
      <c r="F4" s="32"/>
      <c r="G4" s="33"/>
      <c r="H4" s="32"/>
      <c r="I4" s="32"/>
      <c r="J4" s="32"/>
      <c r="K4" s="34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</row>
    <row r="5" spans="1:39" s="22" customFormat="1" ht="20.100000000000001" customHeight="1">
      <c r="A5" s="209"/>
      <c r="B5" s="35"/>
      <c r="C5" s="210"/>
      <c r="D5" s="36" t="s">
        <v>12</v>
      </c>
      <c r="E5" s="37" t="s">
        <v>235</v>
      </c>
      <c r="F5" s="190" t="s">
        <v>140</v>
      </c>
      <c r="G5" s="190"/>
      <c r="H5" s="32"/>
      <c r="I5" s="32"/>
      <c r="J5" s="32"/>
      <c r="K5" s="3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s="22" customFormat="1" ht="20.100000000000001" customHeight="1">
      <c r="A6" s="209"/>
      <c r="B6" s="35"/>
      <c r="C6" s="210"/>
      <c r="D6" s="38"/>
      <c r="E6" s="39" t="s">
        <v>139</v>
      </c>
      <c r="F6" s="40" t="s">
        <v>15</v>
      </c>
      <c r="G6" s="40"/>
      <c r="H6" s="40"/>
      <c r="I6" s="40"/>
      <c r="J6" s="40"/>
      <c r="K6" s="41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</row>
    <row r="7" spans="1:39" s="19" customFormat="1" ht="20.100000000000001" customHeight="1">
      <c r="A7" s="42"/>
      <c r="B7" s="35"/>
      <c r="C7" s="35"/>
      <c r="D7" s="43" t="s">
        <v>2</v>
      </c>
      <c r="E7" s="43" t="s">
        <v>3</v>
      </c>
      <c r="F7" s="44" t="s">
        <v>4</v>
      </c>
      <c r="G7" s="44" t="s">
        <v>8</v>
      </c>
      <c r="H7" s="44" t="s">
        <v>5</v>
      </c>
      <c r="I7" s="44" t="s">
        <v>5</v>
      </c>
      <c r="J7" s="44" t="s">
        <v>5</v>
      </c>
      <c r="K7" s="44" t="s">
        <v>7</v>
      </c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</row>
    <row r="8" spans="1:39" s="19" customFormat="1" ht="20.100000000000001" customHeight="1" thickBot="1">
      <c r="A8" s="45"/>
      <c r="B8" s="46"/>
      <c r="C8" s="46"/>
      <c r="D8" s="47"/>
      <c r="E8" s="47"/>
      <c r="F8" s="48"/>
      <c r="G8" s="49"/>
      <c r="H8" s="49" t="s">
        <v>6</v>
      </c>
      <c r="I8" s="49" t="s">
        <v>6</v>
      </c>
      <c r="J8" s="49" t="s">
        <v>35</v>
      </c>
      <c r="K8" s="49" t="s">
        <v>6</v>
      </c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</row>
    <row r="9" spans="1:39" s="22" customFormat="1" ht="20.100000000000001" customHeight="1" thickTop="1">
      <c r="A9" s="213" t="s">
        <v>16</v>
      </c>
      <c r="B9" s="214"/>
      <c r="C9" s="215"/>
      <c r="D9" s="50">
        <v>1</v>
      </c>
      <c r="E9" s="50" t="s">
        <v>17</v>
      </c>
      <c r="F9" s="51"/>
      <c r="G9" s="52"/>
      <c r="H9" s="51"/>
      <c r="I9" s="51"/>
      <c r="J9" s="51"/>
      <c r="K9" s="51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</row>
    <row r="10" spans="1:39" s="22" customFormat="1" ht="20.100000000000001" customHeight="1">
      <c r="A10" s="200" t="s">
        <v>61</v>
      </c>
      <c r="B10" s="201"/>
      <c r="C10" s="202"/>
      <c r="D10" s="84" t="s">
        <v>54</v>
      </c>
      <c r="E10" s="115" t="s">
        <v>113</v>
      </c>
      <c r="F10" s="85">
        <v>4.5</v>
      </c>
      <c r="G10" s="86" t="s">
        <v>39</v>
      </c>
      <c r="H10" s="85">
        <v>188.86</v>
      </c>
      <c r="I10" s="85">
        <v>318.10000000000002</v>
      </c>
      <c r="J10" s="51">
        <f>I10*J2</f>
        <v>395.17563000000001</v>
      </c>
      <c r="K10" s="51">
        <f t="shared" ref="K10" si="0">F10*J10</f>
        <v>1778.2903350000001</v>
      </c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</row>
    <row r="11" spans="1:39" s="24" customFormat="1" ht="20.100000000000001" customHeight="1">
      <c r="A11" s="200" t="s">
        <v>48</v>
      </c>
      <c r="B11" s="201"/>
      <c r="C11" s="202"/>
      <c r="D11" s="84" t="s">
        <v>33</v>
      </c>
      <c r="E11" s="87" t="s">
        <v>60</v>
      </c>
      <c r="F11" s="53">
        <v>12.5</v>
      </c>
      <c r="G11" s="88" t="s">
        <v>36</v>
      </c>
      <c r="H11" s="85">
        <v>45.35</v>
      </c>
      <c r="I11" s="85">
        <v>76.66</v>
      </c>
      <c r="J11" s="51">
        <f>I11*J$2</f>
        <v>95.234717999999987</v>
      </c>
      <c r="K11" s="51">
        <f t="shared" ref="K11:K60" si="1">F11*J11</f>
        <v>1190.4339749999999</v>
      </c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</row>
    <row r="12" spans="1:39" s="24" customFormat="1" ht="20.100000000000001" customHeight="1">
      <c r="A12" s="200" t="s">
        <v>77</v>
      </c>
      <c r="B12" s="201"/>
      <c r="C12" s="202"/>
      <c r="D12" s="84" t="s">
        <v>59</v>
      </c>
      <c r="E12" s="87" t="s">
        <v>76</v>
      </c>
      <c r="F12" s="53">
        <v>11.3</v>
      </c>
      <c r="G12" s="88" t="s">
        <v>39</v>
      </c>
      <c r="H12" s="85"/>
      <c r="I12" s="85">
        <v>9.89</v>
      </c>
      <c r="J12" s="51">
        <f t="shared" ref="J12" si="2">I12*J$2</f>
        <v>12.286347000000001</v>
      </c>
      <c r="K12" s="51">
        <f t="shared" si="1"/>
        <v>138.83572110000003</v>
      </c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</row>
    <row r="13" spans="1:39" s="24" customFormat="1" ht="20.100000000000001" customHeight="1">
      <c r="A13" s="200" t="s">
        <v>55</v>
      </c>
      <c r="B13" s="201"/>
      <c r="C13" s="202"/>
      <c r="D13" s="84" t="s">
        <v>62</v>
      </c>
      <c r="E13" s="87" t="s">
        <v>53</v>
      </c>
      <c r="F13" s="53">
        <v>18</v>
      </c>
      <c r="G13" s="88" t="s">
        <v>36</v>
      </c>
      <c r="H13" s="85"/>
      <c r="I13" s="85">
        <v>20</v>
      </c>
      <c r="J13" s="51">
        <f t="shared" ref="J13:J14" si="3">I13*J$2</f>
        <v>24.846</v>
      </c>
      <c r="K13" s="51">
        <f t="shared" ref="K13:K14" si="4">F13*J13</f>
        <v>447.22800000000001</v>
      </c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</row>
    <row r="14" spans="1:39" s="24" customFormat="1" ht="20.100000000000001" customHeight="1">
      <c r="A14" s="200">
        <v>85334</v>
      </c>
      <c r="B14" s="201"/>
      <c r="C14" s="202"/>
      <c r="D14" s="84" t="s">
        <v>63</v>
      </c>
      <c r="E14" s="87" t="s">
        <v>144</v>
      </c>
      <c r="F14" s="53">
        <v>16</v>
      </c>
      <c r="G14" s="88" t="s">
        <v>39</v>
      </c>
      <c r="H14" s="85"/>
      <c r="I14" s="85">
        <v>13.65</v>
      </c>
      <c r="J14" s="51">
        <f t="shared" si="3"/>
        <v>16.957394999999998</v>
      </c>
      <c r="K14" s="51">
        <f t="shared" si="4"/>
        <v>271.31831999999997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</row>
    <row r="15" spans="1:39" s="24" customFormat="1" ht="20.100000000000001" customHeight="1">
      <c r="A15" s="200"/>
      <c r="B15" s="201"/>
      <c r="C15" s="202"/>
      <c r="D15" s="84"/>
      <c r="E15" s="89" t="s">
        <v>9</v>
      </c>
      <c r="F15" s="85"/>
      <c r="G15" s="88"/>
      <c r="H15" s="85"/>
      <c r="I15" s="85"/>
      <c r="J15" s="51"/>
      <c r="K15" s="54">
        <f>SUM(K10:K14)</f>
        <v>3826.1063511000002</v>
      </c>
      <c r="M15" s="116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</row>
    <row r="16" spans="1:39" s="24" customFormat="1" ht="20.100000000000001" customHeight="1">
      <c r="A16" s="172"/>
      <c r="B16" s="173"/>
      <c r="C16" s="174"/>
      <c r="D16" s="90">
        <v>2</v>
      </c>
      <c r="E16" s="90" t="s">
        <v>146</v>
      </c>
      <c r="F16" s="85"/>
      <c r="G16" s="88"/>
      <c r="H16" s="85"/>
      <c r="I16" s="85"/>
      <c r="J16" s="51"/>
      <c r="K16" s="54"/>
      <c r="M16" s="116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</row>
    <row r="17" spans="1:39" s="24" customFormat="1" ht="20.100000000000001" customHeight="1">
      <c r="A17" s="200" t="s">
        <v>112</v>
      </c>
      <c r="B17" s="201"/>
      <c r="C17" s="202"/>
      <c r="D17" s="84" t="s">
        <v>13</v>
      </c>
      <c r="E17" s="87" t="s">
        <v>111</v>
      </c>
      <c r="F17" s="53">
        <v>11.87</v>
      </c>
      <c r="G17" s="88" t="s">
        <v>36</v>
      </c>
      <c r="H17" s="85"/>
      <c r="I17" s="85">
        <v>41.58</v>
      </c>
      <c r="J17" s="51">
        <f t="shared" ref="J17:J23" si="5">I17*J$2</f>
        <v>51.654833999999994</v>
      </c>
      <c r="K17" s="51">
        <f t="shared" ref="K17:K23" si="6">F17*J17</f>
        <v>613.14287957999989</v>
      </c>
      <c r="M17" s="116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</row>
    <row r="18" spans="1:39" s="24" customFormat="1" ht="20.100000000000001" customHeight="1">
      <c r="A18" s="200" t="s">
        <v>210</v>
      </c>
      <c r="B18" s="201"/>
      <c r="C18" s="202"/>
      <c r="D18" s="84" t="s">
        <v>99</v>
      </c>
      <c r="E18" s="87" t="s">
        <v>209</v>
      </c>
      <c r="F18" s="85">
        <v>2.97</v>
      </c>
      <c r="G18" s="88" t="s">
        <v>36</v>
      </c>
      <c r="H18" s="85"/>
      <c r="I18" s="85">
        <v>101.41</v>
      </c>
      <c r="J18" s="51">
        <f t="shared" si="5"/>
        <v>125.98164299999999</v>
      </c>
      <c r="K18" s="51">
        <f t="shared" si="6"/>
        <v>374.16547971</v>
      </c>
      <c r="M18" s="116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</row>
    <row r="19" spans="1:39" s="24" customFormat="1" ht="20.100000000000001" customHeight="1">
      <c r="A19" s="200" t="s">
        <v>211</v>
      </c>
      <c r="B19" s="201"/>
      <c r="C19" s="202"/>
      <c r="D19" s="84" t="s">
        <v>100</v>
      </c>
      <c r="E19" s="87" t="s">
        <v>212</v>
      </c>
      <c r="F19" s="85">
        <v>49.64</v>
      </c>
      <c r="G19" s="88" t="s">
        <v>39</v>
      </c>
      <c r="H19" s="85"/>
      <c r="I19" s="85">
        <v>62.99</v>
      </c>
      <c r="J19" s="51">
        <f t="shared" si="5"/>
        <v>78.252476999999999</v>
      </c>
      <c r="K19" s="51">
        <f t="shared" si="6"/>
        <v>3884.4529582800001</v>
      </c>
      <c r="M19" s="116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</row>
    <row r="20" spans="1:39" s="24" customFormat="1" ht="20.100000000000001" customHeight="1">
      <c r="A20" s="200" t="s">
        <v>213</v>
      </c>
      <c r="B20" s="201"/>
      <c r="C20" s="202"/>
      <c r="D20" s="84" t="s">
        <v>101</v>
      </c>
      <c r="E20" s="87" t="s">
        <v>214</v>
      </c>
      <c r="F20" s="85">
        <v>3.85</v>
      </c>
      <c r="G20" s="88" t="s">
        <v>36</v>
      </c>
      <c r="H20" s="85"/>
      <c r="I20" s="85">
        <v>433.05</v>
      </c>
      <c r="J20" s="51">
        <f t="shared" si="5"/>
        <v>537.97801500000003</v>
      </c>
      <c r="K20" s="51">
        <f t="shared" si="6"/>
        <v>2071.2153577500003</v>
      </c>
      <c r="M20" s="116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</row>
    <row r="21" spans="1:39" s="24" customFormat="1" ht="20.100000000000001" customHeight="1">
      <c r="A21" s="200" t="s">
        <v>215</v>
      </c>
      <c r="B21" s="201"/>
      <c r="C21" s="202"/>
      <c r="D21" s="84" t="s">
        <v>102</v>
      </c>
      <c r="E21" s="87" t="s">
        <v>216</v>
      </c>
      <c r="F21" s="85">
        <v>424</v>
      </c>
      <c r="G21" s="88" t="s">
        <v>217</v>
      </c>
      <c r="H21" s="85"/>
      <c r="I21" s="85">
        <v>7.59</v>
      </c>
      <c r="J21" s="51">
        <f t="shared" si="5"/>
        <v>9.4290570000000002</v>
      </c>
      <c r="K21" s="51">
        <f t="shared" si="6"/>
        <v>3997.9201680000001</v>
      </c>
      <c r="M21" s="116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</row>
    <row r="22" spans="1:39" s="24" customFormat="1" ht="20.100000000000001" customHeight="1">
      <c r="A22" s="200" t="s">
        <v>233</v>
      </c>
      <c r="B22" s="201"/>
      <c r="C22" s="202"/>
      <c r="D22" s="84" t="s">
        <v>103</v>
      </c>
      <c r="E22" s="87" t="s">
        <v>232</v>
      </c>
      <c r="F22" s="85">
        <v>8.6199999999999992</v>
      </c>
      <c r="G22" s="88" t="s">
        <v>36</v>
      </c>
      <c r="H22" s="85"/>
      <c r="I22" s="85">
        <v>29.13</v>
      </c>
      <c r="J22" s="51">
        <f t="shared" si="5"/>
        <v>36.188198999999997</v>
      </c>
      <c r="K22" s="51">
        <f t="shared" si="6"/>
        <v>311.94227537999996</v>
      </c>
      <c r="M22" s="116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</row>
    <row r="23" spans="1:39" s="24" customFormat="1" ht="20.100000000000001" customHeight="1">
      <c r="A23" s="200" t="s">
        <v>218</v>
      </c>
      <c r="B23" s="201"/>
      <c r="C23" s="202"/>
      <c r="D23" s="84" t="s">
        <v>231</v>
      </c>
      <c r="E23" s="87" t="s">
        <v>219</v>
      </c>
      <c r="F23" s="85">
        <v>24.5</v>
      </c>
      <c r="G23" s="88" t="s">
        <v>39</v>
      </c>
      <c r="H23" s="85"/>
      <c r="I23" s="85">
        <v>57.86</v>
      </c>
      <c r="J23" s="51">
        <f t="shared" si="5"/>
        <v>71.879477999999992</v>
      </c>
      <c r="K23" s="51">
        <f t="shared" si="6"/>
        <v>1761.0472109999998</v>
      </c>
      <c r="M23" s="116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</row>
    <row r="24" spans="1:39" s="24" customFormat="1" ht="20.100000000000001" customHeight="1">
      <c r="A24" s="172"/>
      <c r="B24" s="173"/>
      <c r="C24" s="174"/>
      <c r="D24" s="90"/>
      <c r="E24" s="89" t="s">
        <v>9</v>
      </c>
      <c r="F24" s="85"/>
      <c r="G24" s="88"/>
      <c r="H24" s="85"/>
      <c r="I24" s="85"/>
      <c r="J24" s="51"/>
      <c r="K24" s="54">
        <f>SUM(K17:K23)</f>
        <v>13013.886329700001</v>
      </c>
      <c r="M24" s="116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</row>
    <row r="25" spans="1:39" s="24" customFormat="1" ht="20.100000000000001" customHeight="1">
      <c r="A25" s="172"/>
      <c r="B25" s="173"/>
      <c r="C25" s="174"/>
      <c r="D25" s="90">
        <v>3</v>
      </c>
      <c r="E25" s="90" t="s">
        <v>145</v>
      </c>
      <c r="F25" s="85"/>
      <c r="G25" s="88"/>
      <c r="H25" s="85"/>
      <c r="I25" s="85"/>
      <c r="J25" s="51"/>
      <c r="K25" s="54"/>
      <c r="M25" s="116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</row>
    <row r="26" spans="1:39" s="24" customFormat="1" ht="20.100000000000001" customHeight="1">
      <c r="A26" s="200" t="s">
        <v>211</v>
      </c>
      <c r="B26" s="201"/>
      <c r="C26" s="202"/>
      <c r="D26" s="84" t="s">
        <v>104</v>
      </c>
      <c r="E26" s="87" t="s">
        <v>212</v>
      </c>
      <c r="F26" s="85">
        <v>84.5</v>
      </c>
      <c r="G26" s="88" t="s">
        <v>39</v>
      </c>
      <c r="H26" s="85"/>
      <c r="I26" s="85">
        <v>62.99</v>
      </c>
      <c r="J26" s="51">
        <f t="shared" ref="J26:J28" si="7">I26*J$2</f>
        <v>78.252476999999999</v>
      </c>
      <c r="K26" s="51">
        <f t="shared" ref="K26:K27" si="8">F26*J26</f>
        <v>6612.3343064999999</v>
      </c>
      <c r="M26" s="116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</row>
    <row r="27" spans="1:39" s="24" customFormat="1" ht="20.100000000000001" customHeight="1">
      <c r="A27" s="200" t="s">
        <v>213</v>
      </c>
      <c r="B27" s="201"/>
      <c r="C27" s="202"/>
      <c r="D27" s="84" t="s">
        <v>105</v>
      </c>
      <c r="E27" s="87" t="s">
        <v>214</v>
      </c>
      <c r="F27" s="85">
        <v>4.42</v>
      </c>
      <c r="G27" s="88" t="s">
        <v>36</v>
      </c>
      <c r="H27" s="85"/>
      <c r="I27" s="85">
        <v>433.05</v>
      </c>
      <c r="J27" s="51">
        <f t="shared" si="7"/>
        <v>537.97801500000003</v>
      </c>
      <c r="K27" s="51">
        <f t="shared" si="8"/>
        <v>2377.8628263000001</v>
      </c>
      <c r="M27" s="116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</row>
    <row r="28" spans="1:39" s="24" customFormat="1" ht="20.100000000000001" customHeight="1">
      <c r="A28" s="200" t="s">
        <v>215</v>
      </c>
      <c r="B28" s="201"/>
      <c r="C28" s="202"/>
      <c r="D28" s="84" t="s">
        <v>141</v>
      </c>
      <c r="E28" s="87" t="s">
        <v>216</v>
      </c>
      <c r="F28" s="85">
        <v>486</v>
      </c>
      <c r="G28" s="88" t="s">
        <v>217</v>
      </c>
      <c r="H28" s="85"/>
      <c r="I28" s="85">
        <v>7.59</v>
      </c>
      <c r="J28" s="51">
        <f t="shared" si="7"/>
        <v>9.4290570000000002</v>
      </c>
      <c r="K28" s="51">
        <f>F28*J28</f>
        <v>4582.521702</v>
      </c>
      <c r="M28" s="116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</row>
    <row r="29" spans="1:39" s="24" customFormat="1" ht="20.100000000000001" customHeight="1">
      <c r="A29" s="200" t="s">
        <v>241</v>
      </c>
      <c r="B29" s="201"/>
      <c r="C29" s="202"/>
      <c r="D29" s="84" t="s">
        <v>242</v>
      </c>
      <c r="E29" s="87" t="s">
        <v>243</v>
      </c>
      <c r="F29" s="85">
        <v>143</v>
      </c>
      <c r="G29" s="88" t="s">
        <v>244</v>
      </c>
      <c r="H29" s="85"/>
      <c r="I29" s="85">
        <v>86.91</v>
      </c>
      <c r="J29" s="51">
        <f>I29*J$2</f>
        <v>107.96829299999999</v>
      </c>
      <c r="K29" s="51">
        <f>F29*J29</f>
        <v>15439.465898999999</v>
      </c>
      <c r="M29" s="116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</row>
    <row r="30" spans="1:39" s="24" customFormat="1" ht="20.100000000000001" customHeight="1">
      <c r="A30" s="172"/>
      <c r="B30" s="173"/>
      <c r="C30" s="174"/>
      <c r="D30" s="84"/>
      <c r="E30" s="89" t="s">
        <v>9</v>
      </c>
      <c r="F30" s="85"/>
      <c r="G30" s="88"/>
      <c r="H30" s="85"/>
      <c r="I30" s="85"/>
      <c r="J30" s="51"/>
      <c r="K30" s="54">
        <f>SUM(K26:K29)</f>
        <v>29012.184733800001</v>
      </c>
      <c r="M30" s="116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</row>
    <row r="31" spans="1:39" s="24" customFormat="1" ht="20.100000000000001" customHeight="1">
      <c r="A31" s="203"/>
      <c r="B31" s="204"/>
      <c r="C31" s="205"/>
      <c r="D31" s="90">
        <v>4</v>
      </c>
      <c r="E31" s="90" t="s">
        <v>114</v>
      </c>
      <c r="F31" s="85"/>
      <c r="G31" s="88"/>
      <c r="H31" s="85"/>
      <c r="I31" s="85"/>
      <c r="J31" s="51"/>
      <c r="K31" s="51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</row>
    <row r="32" spans="1:39" s="24" customFormat="1" ht="20.100000000000001" customHeight="1">
      <c r="A32" s="200" t="s">
        <v>227</v>
      </c>
      <c r="B32" s="201"/>
      <c r="C32" s="202"/>
      <c r="D32" s="84" t="s">
        <v>106</v>
      </c>
      <c r="E32" s="87" t="s">
        <v>228</v>
      </c>
      <c r="F32" s="85">
        <v>3</v>
      </c>
      <c r="G32" s="86" t="s">
        <v>67</v>
      </c>
      <c r="H32" s="85"/>
      <c r="I32" s="85">
        <v>238.45</v>
      </c>
      <c r="J32" s="51">
        <f>I32*J$2</f>
        <v>296.22643499999998</v>
      </c>
      <c r="K32" s="51">
        <f>J32*F32</f>
        <v>888.67930499999989</v>
      </c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</row>
    <row r="33" spans="1:39" s="24" customFormat="1" ht="20.100000000000001" customHeight="1">
      <c r="A33" s="200">
        <v>89356</v>
      </c>
      <c r="B33" s="201"/>
      <c r="C33" s="202"/>
      <c r="D33" s="84" t="s">
        <v>107</v>
      </c>
      <c r="E33" s="87" t="s">
        <v>91</v>
      </c>
      <c r="F33" s="85">
        <v>12</v>
      </c>
      <c r="G33" s="86" t="s">
        <v>78</v>
      </c>
      <c r="H33" s="85"/>
      <c r="I33" s="85">
        <v>15.64</v>
      </c>
      <c r="J33" s="51">
        <f>I33*J$2</f>
        <v>19.429572</v>
      </c>
      <c r="K33" s="51">
        <f>J33*F33</f>
        <v>233.154864</v>
      </c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</row>
    <row r="34" spans="1:39" s="24" customFormat="1" ht="20.100000000000001" customHeight="1">
      <c r="A34" s="200">
        <v>89712</v>
      </c>
      <c r="B34" s="201"/>
      <c r="C34" s="202"/>
      <c r="D34" s="84" t="s">
        <v>108</v>
      </c>
      <c r="E34" s="87" t="s">
        <v>93</v>
      </c>
      <c r="F34" s="85">
        <v>11</v>
      </c>
      <c r="G34" s="86" t="s">
        <v>78</v>
      </c>
      <c r="H34" s="85"/>
      <c r="I34" s="85">
        <v>20.87</v>
      </c>
      <c r="J34" s="51">
        <f t="shared" ref="J34:J43" si="9">I34*J$2</f>
        <v>25.926801000000001</v>
      </c>
      <c r="K34" s="51">
        <f t="shared" ref="K34:K43" si="10">J34*F34</f>
        <v>285.19481100000002</v>
      </c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</row>
    <row r="35" spans="1:39" s="24" customFormat="1" ht="20.100000000000001" customHeight="1">
      <c r="A35" s="200">
        <v>89848</v>
      </c>
      <c r="B35" s="201"/>
      <c r="C35" s="202"/>
      <c r="D35" s="84" t="s">
        <v>109</v>
      </c>
      <c r="E35" s="87" t="s">
        <v>92</v>
      </c>
      <c r="F35" s="85">
        <v>12</v>
      </c>
      <c r="G35" s="86" t="s">
        <v>78</v>
      </c>
      <c r="H35" s="85"/>
      <c r="I35" s="85">
        <v>20.91</v>
      </c>
      <c r="J35" s="51">
        <f t="shared" si="9"/>
        <v>25.976492999999998</v>
      </c>
      <c r="K35" s="51">
        <f t="shared" si="10"/>
        <v>311.71791599999995</v>
      </c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</row>
    <row r="36" spans="1:39" s="24" customFormat="1" ht="20.100000000000001" customHeight="1">
      <c r="A36" s="200">
        <v>89957</v>
      </c>
      <c r="B36" s="201"/>
      <c r="C36" s="202"/>
      <c r="D36" s="84" t="s">
        <v>147</v>
      </c>
      <c r="E36" s="87" t="s">
        <v>94</v>
      </c>
      <c r="F36" s="85">
        <v>7</v>
      </c>
      <c r="G36" s="86" t="s">
        <v>67</v>
      </c>
      <c r="H36" s="85"/>
      <c r="I36" s="85">
        <v>100.18</v>
      </c>
      <c r="J36" s="51">
        <f t="shared" si="9"/>
        <v>124.453614</v>
      </c>
      <c r="K36" s="51">
        <f t="shared" si="10"/>
        <v>871.175298</v>
      </c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</row>
    <row r="37" spans="1:39" s="24" customFormat="1" ht="20.100000000000001" customHeight="1">
      <c r="A37" s="200">
        <v>89707</v>
      </c>
      <c r="B37" s="201"/>
      <c r="C37" s="202"/>
      <c r="D37" s="84" t="s">
        <v>148</v>
      </c>
      <c r="E37" s="87" t="s">
        <v>95</v>
      </c>
      <c r="F37" s="85">
        <v>4</v>
      </c>
      <c r="G37" s="86" t="s">
        <v>67</v>
      </c>
      <c r="H37" s="85"/>
      <c r="I37" s="85">
        <v>20.420000000000002</v>
      </c>
      <c r="J37" s="51">
        <f t="shared" si="9"/>
        <v>25.367766</v>
      </c>
      <c r="K37" s="51">
        <f t="shared" si="10"/>
        <v>101.471064</v>
      </c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</row>
    <row r="38" spans="1:39" s="24" customFormat="1" ht="20.100000000000001" customHeight="1">
      <c r="A38" s="200">
        <v>86888</v>
      </c>
      <c r="B38" s="201"/>
      <c r="C38" s="202"/>
      <c r="D38" s="84" t="s">
        <v>149</v>
      </c>
      <c r="E38" s="87" t="s">
        <v>96</v>
      </c>
      <c r="F38" s="85">
        <v>1</v>
      </c>
      <c r="G38" s="86" t="s">
        <v>67</v>
      </c>
      <c r="H38" s="85"/>
      <c r="I38" s="85">
        <v>404.51</v>
      </c>
      <c r="J38" s="51">
        <f t="shared" si="9"/>
        <v>502.52277299999997</v>
      </c>
      <c r="K38" s="51">
        <f t="shared" si="10"/>
        <v>502.52277299999997</v>
      </c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</row>
    <row r="39" spans="1:39" s="24" customFormat="1" ht="20.100000000000001" customHeight="1">
      <c r="A39" s="200">
        <v>95471</v>
      </c>
      <c r="B39" s="201"/>
      <c r="C39" s="202"/>
      <c r="D39" s="84" t="s">
        <v>150</v>
      </c>
      <c r="E39" s="87" t="s">
        <v>222</v>
      </c>
      <c r="F39" s="85">
        <v>2</v>
      </c>
      <c r="G39" s="86" t="s">
        <v>67</v>
      </c>
      <c r="H39" s="85"/>
      <c r="I39" s="85">
        <v>716.52</v>
      </c>
      <c r="J39" s="51">
        <f t="shared" si="9"/>
        <v>890.13279599999998</v>
      </c>
      <c r="K39" s="51">
        <f t="shared" si="10"/>
        <v>1780.265592</v>
      </c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</row>
    <row r="40" spans="1:39" s="24" customFormat="1" ht="20.100000000000001" customHeight="1">
      <c r="A40" s="200">
        <v>95544</v>
      </c>
      <c r="B40" s="201"/>
      <c r="C40" s="202"/>
      <c r="D40" s="84" t="s">
        <v>220</v>
      </c>
      <c r="E40" s="87" t="s">
        <v>98</v>
      </c>
      <c r="F40" s="85">
        <v>3</v>
      </c>
      <c r="G40" s="86" t="s">
        <v>67</v>
      </c>
      <c r="H40" s="85"/>
      <c r="I40" s="85">
        <v>29.09</v>
      </c>
      <c r="J40" s="51">
        <f t="shared" si="9"/>
        <v>36.138506999999997</v>
      </c>
      <c r="K40" s="51">
        <f t="shared" si="10"/>
        <v>108.41552099999998</v>
      </c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</row>
    <row r="41" spans="1:39" s="24" customFormat="1" ht="20.100000000000001" customHeight="1">
      <c r="A41" s="200">
        <v>86939</v>
      </c>
      <c r="B41" s="201"/>
      <c r="C41" s="202"/>
      <c r="D41" s="84" t="s">
        <v>221</v>
      </c>
      <c r="E41" s="87" t="s">
        <v>97</v>
      </c>
      <c r="F41" s="85">
        <v>1</v>
      </c>
      <c r="G41" s="86" t="s">
        <v>67</v>
      </c>
      <c r="H41" s="85"/>
      <c r="I41" s="85">
        <v>263.82</v>
      </c>
      <c r="J41" s="51">
        <f t="shared" si="9"/>
        <v>327.74358599999999</v>
      </c>
      <c r="K41" s="51">
        <f t="shared" si="10"/>
        <v>327.74358599999999</v>
      </c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</row>
    <row r="42" spans="1:39" s="24" customFormat="1" ht="20.100000000000001" customHeight="1">
      <c r="A42" s="200" t="s">
        <v>84</v>
      </c>
      <c r="B42" s="201"/>
      <c r="C42" s="202"/>
      <c r="D42" s="84" t="s">
        <v>223</v>
      </c>
      <c r="E42" s="87" t="s">
        <v>226</v>
      </c>
      <c r="F42" s="85">
        <v>2</v>
      </c>
      <c r="G42" s="86" t="s">
        <v>67</v>
      </c>
      <c r="H42" s="85"/>
      <c r="I42" s="85">
        <v>350</v>
      </c>
      <c r="J42" s="51">
        <f t="shared" ref="J42" si="11">I42*J$2</f>
        <v>434.80500000000001</v>
      </c>
      <c r="K42" s="51">
        <f t="shared" ref="K42" si="12">J42*F42</f>
        <v>869.61</v>
      </c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</row>
    <row r="43" spans="1:39" s="24" customFormat="1" ht="20.100000000000001" customHeight="1">
      <c r="A43" s="200" t="s">
        <v>84</v>
      </c>
      <c r="B43" s="201"/>
      <c r="C43" s="202"/>
      <c r="D43" s="84" t="s">
        <v>229</v>
      </c>
      <c r="E43" s="87" t="s">
        <v>230</v>
      </c>
      <c r="F43" s="85">
        <v>3</v>
      </c>
      <c r="G43" s="86" t="s">
        <v>67</v>
      </c>
      <c r="H43" s="85"/>
      <c r="I43" s="85">
        <v>50</v>
      </c>
      <c r="J43" s="51">
        <f t="shared" si="9"/>
        <v>62.114999999999995</v>
      </c>
      <c r="K43" s="51">
        <f t="shared" si="10"/>
        <v>186.34499999999997</v>
      </c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</row>
    <row r="44" spans="1:39" s="22" customFormat="1" ht="20.100000000000001" customHeight="1">
      <c r="A44" s="200"/>
      <c r="B44" s="201"/>
      <c r="C44" s="202"/>
      <c r="D44" s="84"/>
      <c r="E44" s="89" t="s">
        <v>9</v>
      </c>
      <c r="F44" s="85"/>
      <c r="G44" s="88"/>
      <c r="H44" s="85"/>
      <c r="I44" s="91"/>
      <c r="J44" s="51"/>
      <c r="K44" s="54">
        <f>SUM(K32:K43)</f>
        <v>6466.2957299999998</v>
      </c>
      <c r="M44" s="117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</row>
    <row r="45" spans="1:39" s="16" customFormat="1" ht="20.100000000000001" customHeight="1">
      <c r="A45" s="203" t="s">
        <v>52</v>
      </c>
      <c r="B45" s="204"/>
      <c r="C45" s="205"/>
      <c r="D45" s="90">
        <v>5</v>
      </c>
      <c r="E45" s="90" t="s">
        <v>18</v>
      </c>
      <c r="F45" s="56"/>
      <c r="G45" s="60"/>
      <c r="H45" s="56"/>
      <c r="I45" s="85"/>
      <c r="J45" s="51"/>
      <c r="K45" s="51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</row>
    <row r="46" spans="1:39" s="16" customFormat="1" ht="20.100000000000001" customHeight="1">
      <c r="A46" s="197">
        <v>87447</v>
      </c>
      <c r="B46" s="198"/>
      <c r="C46" s="199"/>
      <c r="D46" s="84" t="s">
        <v>14</v>
      </c>
      <c r="E46" s="115" t="s">
        <v>143</v>
      </c>
      <c r="F46" s="92">
        <v>124</v>
      </c>
      <c r="G46" s="88" t="s">
        <v>39</v>
      </c>
      <c r="H46" s="56"/>
      <c r="I46" s="85">
        <v>40</v>
      </c>
      <c r="J46" s="51">
        <f t="shared" ref="J46:J47" si="13">I46*J$2</f>
        <v>49.692</v>
      </c>
      <c r="K46" s="51">
        <f t="shared" si="1"/>
        <v>6161.808</v>
      </c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</row>
    <row r="47" spans="1:39" s="16" customFormat="1" ht="20.100000000000001" customHeight="1">
      <c r="A47" s="197">
        <v>89453</v>
      </c>
      <c r="B47" s="198"/>
      <c r="C47" s="199"/>
      <c r="D47" s="84" t="s">
        <v>69</v>
      </c>
      <c r="E47" s="115" t="s">
        <v>142</v>
      </c>
      <c r="F47" s="92">
        <v>213.2</v>
      </c>
      <c r="G47" s="88" t="s">
        <v>39</v>
      </c>
      <c r="H47" s="56"/>
      <c r="I47" s="85">
        <v>43.78</v>
      </c>
      <c r="J47" s="51">
        <f t="shared" si="13"/>
        <v>54.387894000000003</v>
      </c>
      <c r="K47" s="51">
        <f t="shared" si="1"/>
        <v>11595.4990008</v>
      </c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</row>
    <row r="48" spans="1:39" s="16" customFormat="1" ht="20.100000000000001" customHeight="1">
      <c r="A48" s="200"/>
      <c r="B48" s="201"/>
      <c r="C48" s="202"/>
      <c r="D48" s="84"/>
      <c r="E48" s="89" t="s">
        <v>9</v>
      </c>
      <c r="F48" s="85"/>
      <c r="G48" s="88"/>
      <c r="H48" s="92"/>
      <c r="I48" s="85"/>
      <c r="J48" s="51"/>
      <c r="K48" s="54">
        <f>SUM(K46:K47)</f>
        <v>17757.3070008</v>
      </c>
      <c r="M48" s="118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</row>
    <row r="49" spans="1:39" s="16" customFormat="1" ht="20.100000000000001" customHeight="1">
      <c r="A49" s="203" t="s">
        <v>50</v>
      </c>
      <c r="B49" s="204"/>
      <c r="C49" s="205"/>
      <c r="D49" s="90">
        <v>6</v>
      </c>
      <c r="E49" s="90" t="s">
        <v>20</v>
      </c>
      <c r="F49" s="93"/>
      <c r="G49" s="61"/>
      <c r="H49" s="94"/>
      <c r="I49" s="93"/>
      <c r="J49" s="51"/>
      <c r="K49" s="51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</row>
    <row r="50" spans="1:39" s="16" customFormat="1" ht="20.100000000000001" customHeight="1">
      <c r="A50" s="197" t="s">
        <v>81</v>
      </c>
      <c r="B50" s="198"/>
      <c r="C50" s="199"/>
      <c r="D50" s="84" t="s">
        <v>34</v>
      </c>
      <c r="E50" s="87" t="s">
        <v>80</v>
      </c>
      <c r="F50" s="85">
        <v>138</v>
      </c>
      <c r="G50" s="88" t="s">
        <v>39</v>
      </c>
      <c r="H50" s="92">
        <v>23.87</v>
      </c>
      <c r="I50" s="85">
        <v>66.489999999999995</v>
      </c>
      <c r="J50" s="51">
        <f t="shared" ref="J50" si="14">I50*J$2</f>
        <v>82.600526999999985</v>
      </c>
      <c r="K50" s="51">
        <f t="shared" si="1"/>
        <v>11398.872725999998</v>
      </c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</row>
    <row r="51" spans="1:39" s="16" customFormat="1" ht="20.100000000000001" customHeight="1">
      <c r="A51" s="197" t="s">
        <v>82</v>
      </c>
      <c r="B51" s="198"/>
      <c r="C51" s="199"/>
      <c r="D51" s="84" t="s">
        <v>56</v>
      </c>
      <c r="E51" s="87" t="s">
        <v>83</v>
      </c>
      <c r="F51" s="85">
        <v>138</v>
      </c>
      <c r="G51" s="88" t="s">
        <v>39</v>
      </c>
      <c r="H51" s="92"/>
      <c r="I51" s="85">
        <v>25.19</v>
      </c>
      <c r="J51" s="51">
        <f t="shared" ref="J51:J55" si="15">I51*J$2</f>
        <v>31.293537000000001</v>
      </c>
      <c r="K51" s="51">
        <f t="shared" ref="K51:K55" si="16">F51*J51</f>
        <v>4318.5081060000002</v>
      </c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</row>
    <row r="52" spans="1:39" s="16" customFormat="1" ht="20.100000000000001" customHeight="1">
      <c r="A52" s="197" t="s">
        <v>176</v>
      </c>
      <c r="B52" s="198"/>
      <c r="C52" s="199"/>
      <c r="D52" s="84" t="s">
        <v>57</v>
      </c>
      <c r="E52" s="57" t="s">
        <v>177</v>
      </c>
      <c r="F52" s="85">
        <v>61</v>
      </c>
      <c r="G52" s="88" t="s">
        <v>64</v>
      </c>
      <c r="H52" s="92">
        <v>17.07</v>
      </c>
      <c r="I52" s="85">
        <v>23.87</v>
      </c>
      <c r="J52" s="51">
        <f t="shared" si="15"/>
        <v>29.653701000000002</v>
      </c>
      <c r="K52" s="51">
        <f t="shared" si="16"/>
        <v>1808.875761</v>
      </c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</row>
    <row r="53" spans="1:39" s="16" customFormat="1" ht="20.100000000000001" customHeight="1">
      <c r="A53" s="197" t="s">
        <v>179</v>
      </c>
      <c r="B53" s="198"/>
      <c r="C53" s="199"/>
      <c r="D53" s="84" t="s">
        <v>119</v>
      </c>
      <c r="E53" s="57" t="s">
        <v>178</v>
      </c>
      <c r="F53" s="85">
        <v>14</v>
      </c>
      <c r="G53" s="88" t="s">
        <v>64</v>
      </c>
      <c r="H53" s="92"/>
      <c r="I53" s="85">
        <v>50.88</v>
      </c>
      <c r="J53" s="51">
        <f t="shared" si="15"/>
        <v>63.208224000000001</v>
      </c>
      <c r="K53" s="51">
        <f t="shared" si="16"/>
        <v>884.91513600000008</v>
      </c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</row>
    <row r="54" spans="1:39" s="16" customFormat="1" ht="20.100000000000001" customHeight="1">
      <c r="A54" s="197" t="s">
        <v>180</v>
      </c>
      <c r="B54" s="198"/>
      <c r="C54" s="199"/>
      <c r="D54" s="84" t="s">
        <v>120</v>
      </c>
      <c r="E54" s="57" t="s">
        <v>181</v>
      </c>
      <c r="F54" s="85">
        <v>9</v>
      </c>
      <c r="G54" s="88" t="s">
        <v>64</v>
      </c>
      <c r="H54" s="92">
        <v>17.07</v>
      </c>
      <c r="I54" s="85">
        <v>59.36</v>
      </c>
      <c r="J54" s="51">
        <f t="shared" si="15"/>
        <v>73.742927999999992</v>
      </c>
      <c r="K54" s="51">
        <f t="shared" si="16"/>
        <v>663.68635199999994</v>
      </c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</row>
    <row r="55" spans="1:39" s="16" customFormat="1" ht="20.100000000000001" customHeight="1">
      <c r="A55" s="197" t="s">
        <v>245</v>
      </c>
      <c r="B55" s="198"/>
      <c r="C55" s="199"/>
      <c r="D55" s="84" t="s">
        <v>246</v>
      </c>
      <c r="E55" s="57" t="s">
        <v>247</v>
      </c>
      <c r="F55" s="85">
        <v>9</v>
      </c>
      <c r="G55" s="88" t="s">
        <v>64</v>
      </c>
      <c r="H55" s="92"/>
      <c r="I55" s="85">
        <v>59.36</v>
      </c>
      <c r="J55" s="51">
        <f t="shared" si="15"/>
        <v>73.742927999999992</v>
      </c>
      <c r="K55" s="51">
        <f t="shared" si="16"/>
        <v>663.68635199999994</v>
      </c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</row>
    <row r="56" spans="1:39" s="16" customFormat="1" ht="20.100000000000001" customHeight="1">
      <c r="A56" s="197"/>
      <c r="B56" s="198"/>
      <c r="C56" s="199"/>
      <c r="D56" s="84"/>
      <c r="E56" s="89" t="s">
        <v>9</v>
      </c>
      <c r="F56" s="85"/>
      <c r="G56" s="88"/>
      <c r="H56" s="85"/>
      <c r="I56" s="85"/>
      <c r="J56" s="51"/>
      <c r="K56" s="54">
        <f>SUM(K50:K55)</f>
        <v>19738.544432999999</v>
      </c>
      <c r="M56" s="118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</row>
    <row r="57" spans="1:39" s="16" customFormat="1" ht="20.100000000000001" customHeight="1">
      <c r="A57" s="203" t="s">
        <v>51</v>
      </c>
      <c r="B57" s="204"/>
      <c r="C57" s="205"/>
      <c r="D57" s="90">
        <v>7</v>
      </c>
      <c r="E57" s="58" t="s">
        <v>23</v>
      </c>
      <c r="F57" s="92"/>
      <c r="G57" s="88"/>
      <c r="H57" s="92"/>
      <c r="I57" s="91"/>
      <c r="J57" s="51"/>
      <c r="K57" s="51"/>
      <c r="M57" s="111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</row>
    <row r="58" spans="1:39" s="16" customFormat="1" ht="20.100000000000001" customHeight="1">
      <c r="A58" s="200"/>
      <c r="B58" s="201"/>
      <c r="C58" s="202"/>
      <c r="D58" s="90" t="s">
        <v>19</v>
      </c>
      <c r="E58" s="90" t="s">
        <v>25</v>
      </c>
      <c r="F58" s="85"/>
      <c r="G58" s="88"/>
      <c r="H58" s="85"/>
      <c r="I58" s="91"/>
      <c r="J58" s="51"/>
      <c r="K58" s="51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</row>
    <row r="59" spans="1:39" s="16" customFormat="1" ht="20.100000000000001" customHeight="1">
      <c r="A59" s="197" t="s">
        <v>65</v>
      </c>
      <c r="B59" s="198"/>
      <c r="C59" s="199"/>
      <c r="D59" s="84" t="s">
        <v>151</v>
      </c>
      <c r="E59" s="115" t="s">
        <v>72</v>
      </c>
      <c r="F59" s="92">
        <v>4</v>
      </c>
      <c r="G59" s="88" t="s">
        <v>67</v>
      </c>
      <c r="H59" s="92"/>
      <c r="I59" s="91">
        <v>511.5</v>
      </c>
      <c r="J59" s="51">
        <f t="shared" ref="J59:J60" si="17">I59*J$2</f>
        <v>635.43645000000004</v>
      </c>
      <c r="K59" s="51">
        <f t="shared" si="1"/>
        <v>2541.7458000000001</v>
      </c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</row>
    <row r="60" spans="1:39" s="16" customFormat="1" ht="20.100000000000001" customHeight="1">
      <c r="A60" s="197">
        <v>91304</v>
      </c>
      <c r="B60" s="198"/>
      <c r="C60" s="199"/>
      <c r="D60" s="84" t="s">
        <v>152</v>
      </c>
      <c r="E60" s="115" t="s">
        <v>89</v>
      </c>
      <c r="F60" s="56">
        <v>4</v>
      </c>
      <c r="G60" s="88" t="s">
        <v>67</v>
      </c>
      <c r="H60" s="56">
        <v>90.21</v>
      </c>
      <c r="I60" s="91">
        <v>67.790000000000006</v>
      </c>
      <c r="J60" s="51">
        <f t="shared" si="17"/>
        <v>84.215517000000006</v>
      </c>
      <c r="K60" s="51">
        <f t="shared" si="1"/>
        <v>336.86206800000002</v>
      </c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</row>
    <row r="61" spans="1:39" s="16" customFormat="1" ht="20.100000000000001" customHeight="1">
      <c r="A61" s="197"/>
      <c r="B61" s="198"/>
      <c r="C61" s="199"/>
      <c r="D61" s="90" t="s">
        <v>58</v>
      </c>
      <c r="E61" s="90" t="s">
        <v>66</v>
      </c>
      <c r="F61" s="56"/>
      <c r="G61" s="88"/>
      <c r="H61" s="56"/>
      <c r="I61" s="91"/>
      <c r="J61" s="51"/>
      <c r="K61" s="51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</row>
    <row r="62" spans="1:39" s="16" customFormat="1" ht="20.100000000000001" customHeight="1">
      <c r="A62" s="197" t="s">
        <v>87</v>
      </c>
      <c r="B62" s="198"/>
      <c r="C62" s="199"/>
      <c r="D62" s="84" t="s">
        <v>153</v>
      </c>
      <c r="E62" s="87" t="s">
        <v>88</v>
      </c>
      <c r="F62" s="56">
        <v>1.5</v>
      </c>
      <c r="G62" s="88" t="s">
        <v>39</v>
      </c>
      <c r="H62" s="56">
        <v>60.07</v>
      </c>
      <c r="I62" s="91">
        <v>73.39</v>
      </c>
      <c r="J62" s="51">
        <f t="shared" ref="J62:J63" si="18">I62*J$2</f>
        <v>91.172397000000004</v>
      </c>
      <c r="K62" s="51">
        <f t="shared" ref="K62:K63" si="19">F62*J62</f>
        <v>136.75859550000001</v>
      </c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</row>
    <row r="63" spans="1:39" s="16" customFormat="1" ht="20.100000000000001" customHeight="1">
      <c r="A63" s="197" t="s">
        <v>86</v>
      </c>
      <c r="B63" s="198"/>
      <c r="C63" s="199"/>
      <c r="D63" s="84" t="s">
        <v>154</v>
      </c>
      <c r="E63" s="87" t="s">
        <v>85</v>
      </c>
      <c r="F63" s="56">
        <v>12.4</v>
      </c>
      <c r="G63" s="88" t="s">
        <v>39</v>
      </c>
      <c r="H63" s="56"/>
      <c r="I63" s="91">
        <v>89.28</v>
      </c>
      <c r="J63" s="51">
        <f t="shared" si="18"/>
        <v>110.912544</v>
      </c>
      <c r="K63" s="51">
        <f t="shared" si="19"/>
        <v>1375.3155456</v>
      </c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</row>
    <row r="64" spans="1:39" s="16" customFormat="1" ht="20.100000000000001" customHeight="1">
      <c r="A64" s="197" t="s">
        <v>183</v>
      </c>
      <c r="B64" s="198"/>
      <c r="C64" s="199"/>
      <c r="D64" s="84" t="s">
        <v>155</v>
      </c>
      <c r="E64" s="87" t="s">
        <v>182</v>
      </c>
      <c r="F64" s="56">
        <v>19.8</v>
      </c>
      <c r="G64" s="88" t="s">
        <v>39</v>
      </c>
      <c r="H64" s="56"/>
      <c r="I64" s="91">
        <v>343.72</v>
      </c>
      <c r="J64" s="51">
        <f t="shared" ref="J64:J65" si="20">I64*J$2</f>
        <v>427.003356</v>
      </c>
      <c r="K64" s="51">
        <f t="shared" ref="K64:K65" si="21">F64*J64</f>
        <v>8454.6664488000006</v>
      </c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</row>
    <row r="65" spans="1:39" s="16" customFormat="1" ht="20.100000000000001" customHeight="1">
      <c r="A65" s="197" t="s">
        <v>248</v>
      </c>
      <c r="B65" s="198"/>
      <c r="C65" s="199"/>
      <c r="D65" s="84" t="s">
        <v>249</v>
      </c>
      <c r="E65" s="87" t="s">
        <v>250</v>
      </c>
      <c r="F65" s="56">
        <v>9.6</v>
      </c>
      <c r="G65" s="88" t="s">
        <v>244</v>
      </c>
      <c r="H65" s="56"/>
      <c r="I65" s="91">
        <v>260.39999999999998</v>
      </c>
      <c r="J65" s="51">
        <f t="shared" si="20"/>
        <v>323.49491999999998</v>
      </c>
      <c r="K65" s="51">
        <f t="shared" si="21"/>
        <v>3105.5512319999998</v>
      </c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</row>
    <row r="66" spans="1:39" s="16" customFormat="1" ht="20.100000000000001" customHeight="1">
      <c r="A66" s="112"/>
      <c r="B66" s="113"/>
      <c r="C66" s="114"/>
      <c r="D66" s="84"/>
      <c r="E66" s="89" t="s">
        <v>9</v>
      </c>
      <c r="F66" s="85"/>
      <c r="G66" s="88"/>
      <c r="H66" s="85"/>
      <c r="I66" s="85"/>
      <c r="J66" s="51"/>
      <c r="K66" s="54">
        <f>SUM(K59:K65)</f>
        <v>15950.899689899999</v>
      </c>
      <c r="M66" s="118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</row>
    <row r="67" spans="1:39" s="16" customFormat="1" ht="20.100000000000001" customHeight="1">
      <c r="A67" s="197"/>
      <c r="B67" s="198"/>
      <c r="C67" s="199"/>
      <c r="D67" s="90">
        <v>8</v>
      </c>
      <c r="E67" s="90" t="s">
        <v>116</v>
      </c>
      <c r="F67" s="85"/>
      <c r="G67" s="88"/>
      <c r="H67" s="85"/>
      <c r="I67" s="91"/>
      <c r="J67" s="51"/>
      <c r="K67" s="54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</row>
    <row r="68" spans="1:39" s="16" customFormat="1" ht="20.100000000000001" customHeight="1">
      <c r="A68" s="197">
        <v>91834</v>
      </c>
      <c r="B68" s="198"/>
      <c r="C68" s="199"/>
      <c r="D68" s="84" t="s">
        <v>21</v>
      </c>
      <c r="E68" s="87" t="s">
        <v>188</v>
      </c>
      <c r="F68" s="85">
        <v>100</v>
      </c>
      <c r="G68" s="88" t="s">
        <v>78</v>
      </c>
      <c r="H68" s="85"/>
      <c r="I68" s="91">
        <v>5.77</v>
      </c>
      <c r="J68" s="51">
        <f t="shared" ref="J68:J75" si="22">I68*J$2</f>
        <v>7.1680709999999994</v>
      </c>
      <c r="K68" s="51">
        <f>J68*F68</f>
        <v>716.80709999999999</v>
      </c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</row>
    <row r="69" spans="1:39" s="16" customFormat="1" ht="20.100000000000001" customHeight="1">
      <c r="A69" s="197">
        <v>84402</v>
      </c>
      <c r="B69" s="198"/>
      <c r="C69" s="199"/>
      <c r="D69" s="84" t="s">
        <v>22</v>
      </c>
      <c r="E69" s="87" t="s">
        <v>191</v>
      </c>
      <c r="F69" s="85">
        <v>1</v>
      </c>
      <c r="G69" s="88" t="s">
        <v>67</v>
      </c>
      <c r="H69" s="85"/>
      <c r="I69" s="91">
        <v>63.54</v>
      </c>
      <c r="J69" s="51">
        <f t="shared" si="22"/>
        <v>78.935741999999991</v>
      </c>
      <c r="K69" s="51">
        <f t="shared" ref="K69:K75" si="23">J69*F69</f>
        <v>78.935741999999991</v>
      </c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</row>
    <row r="70" spans="1:39" s="16" customFormat="1" ht="20.100000000000001" customHeight="1">
      <c r="A70" s="197" t="s">
        <v>190</v>
      </c>
      <c r="B70" s="198"/>
      <c r="C70" s="199"/>
      <c r="D70" s="84" t="s">
        <v>156</v>
      </c>
      <c r="E70" s="87" t="s">
        <v>189</v>
      </c>
      <c r="F70" s="85">
        <v>2</v>
      </c>
      <c r="G70" s="88" t="s">
        <v>67</v>
      </c>
      <c r="H70" s="85"/>
      <c r="I70" s="91">
        <v>52.84</v>
      </c>
      <c r="J70" s="51">
        <f t="shared" si="22"/>
        <v>65.643132000000008</v>
      </c>
      <c r="K70" s="51">
        <f t="shared" si="23"/>
        <v>131.28626400000002</v>
      </c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</row>
    <row r="71" spans="1:39" s="16" customFormat="1" ht="20.100000000000001" customHeight="1">
      <c r="A71" s="197" t="s">
        <v>197</v>
      </c>
      <c r="B71" s="198"/>
      <c r="C71" s="199"/>
      <c r="D71" s="84" t="s">
        <v>157</v>
      </c>
      <c r="E71" s="87" t="s">
        <v>196</v>
      </c>
      <c r="F71" s="85">
        <v>30</v>
      </c>
      <c r="G71" s="88" t="s">
        <v>78</v>
      </c>
      <c r="H71" s="85"/>
      <c r="I71" s="91">
        <v>6.87</v>
      </c>
      <c r="J71" s="51">
        <f t="shared" si="22"/>
        <v>8.5346010000000003</v>
      </c>
      <c r="K71" s="51">
        <f t="shared" si="23"/>
        <v>256.03802999999999</v>
      </c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</row>
    <row r="72" spans="1:39" s="16" customFormat="1" ht="20.100000000000001" customHeight="1">
      <c r="A72" s="197" t="s">
        <v>198</v>
      </c>
      <c r="B72" s="198"/>
      <c r="C72" s="199"/>
      <c r="D72" s="84" t="s">
        <v>158</v>
      </c>
      <c r="E72" s="87" t="s">
        <v>123</v>
      </c>
      <c r="F72" s="85">
        <v>200</v>
      </c>
      <c r="G72" s="88" t="s">
        <v>78</v>
      </c>
      <c r="H72" s="85"/>
      <c r="I72" s="91">
        <v>4.55</v>
      </c>
      <c r="J72" s="51">
        <f t="shared" si="22"/>
        <v>5.6524649999999994</v>
      </c>
      <c r="K72" s="51">
        <f t="shared" si="23"/>
        <v>1130.4929999999999</v>
      </c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</row>
    <row r="73" spans="1:39" s="16" customFormat="1" ht="20.100000000000001" customHeight="1">
      <c r="A73" s="197" t="s">
        <v>122</v>
      </c>
      <c r="B73" s="198"/>
      <c r="C73" s="199"/>
      <c r="D73" s="84" t="s">
        <v>159</v>
      </c>
      <c r="E73" s="87" t="s">
        <v>121</v>
      </c>
      <c r="F73" s="85">
        <v>180</v>
      </c>
      <c r="G73" s="88" t="s">
        <v>78</v>
      </c>
      <c r="H73" s="85"/>
      <c r="I73" s="91">
        <v>4.25</v>
      </c>
      <c r="J73" s="51">
        <f t="shared" si="22"/>
        <v>5.2797749999999999</v>
      </c>
      <c r="K73" s="51">
        <f t="shared" si="23"/>
        <v>950.35950000000003</v>
      </c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</row>
    <row r="74" spans="1:39" s="16" customFormat="1" ht="20.100000000000001" customHeight="1">
      <c r="A74" s="197" t="s">
        <v>194</v>
      </c>
      <c r="B74" s="198"/>
      <c r="C74" s="199"/>
      <c r="D74" s="84" t="s">
        <v>160</v>
      </c>
      <c r="E74" s="87" t="s">
        <v>195</v>
      </c>
      <c r="F74" s="85">
        <v>6</v>
      </c>
      <c r="G74" s="88" t="s">
        <v>67</v>
      </c>
      <c r="H74" s="85"/>
      <c r="I74" s="91">
        <v>28.93</v>
      </c>
      <c r="J74" s="51">
        <f t="shared" si="22"/>
        <v>35.939738999999996</v>
      </c>
      <c r="K74" s="51">
        <f t="shared" si="23"/>
        <v>215.63843399999996</v>
      </c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</row>
    <row r="75" spans="1:39" s="16" customFormat="1" ht="20.100000000000001" customHeight="1">
      <c r="A75" s="197" t="s">
        <v>193</v>
      </c>
      <c r="B75" s="198"/>
      <c r="C75" s="199"/>
      <c r="D75" s="84" t="s">
        <v>161</v>
      </c>
      <c r="E75" s="87" t="s">
        <v>192</v>
      </c>
      <c r="F75" s="85">
        <v>5</v>
      </c>
      <c r="G75" s="88" t="s">
        <v>67</v>
      </c>
      <c r="H75" s="85"/>
      <c r="I75" s="91">
        <v>21.73</v>
      </c>
      <c r="J75" s="51">
        <f t="shared" si="22"/>
        <v>26.995179</v>
      </c>
      <c r="K75" s="51">
        <f t="shared" si="23"/>
        <v>134.97589500000001</v>
      </c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</row>
    <row r="76" spans="1:39" s="16" customFormat="1" ht="20.100000000000001" customHeight="1">
      <c r="A76" s="200" t="s">
        <v>204</v>
      </c>
      <c r="B76" s="201"/>
      <c r="C76" s="202"/>
      <c r="D76" s="84" t="s">
        <v>162</v>
      </c>
      <c r="E76" s="87" t="s">
        <v>202</v>
      </c>
      <c r="F76" s="85">
        <v>4</v>
      </c>
      <c r="G76" s="88" t="s">
        <v>67</v>
      </c>
      <c r="H76" s="85"/>
      <c r="I76" s="91">
        <v>162.44</v>
      </c>
      <c r="J76" s="51">
        <f t="shared" ref="J76:J78" si="24">I76*J$2</f>
        <v>201.79921199999998</v>
      </c>
      <c r="K76" s="51">
        <f t="shared" ref="K76:K78" si="25">J76*F76</f>
        <v>807.19684799999993</v>
      </c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</row>
    <row r="77" spans="1:39" s="16" customFormat="1" ht="20.100000000000001" customHeight="1">
      <c r="A77" s="200" t="s">
        <v>203</v>
      </c>
      <c r="B77" s="201"/>
      <c r="C77" s="202"/>
      <c r="D77" s="84" t="s">
        <v>163</v>
      </c>
      <c r="E77" s="87" t="s">
        <v>201</v>
      </c>
      <c r="F77" s="85">
        <v>4</v>
      </c>
      <c r="G77" s="88" t="s">
        <v>67</v>
      </c>
      <c r="H77" s="85"/>
      <c r="I77" s="91">
        <v>290.23</v>
      </c>
      <c r="J77" s="51">
        <f t="shared" si="24"/>
        <v>360.552729</v>
      </c>
      <c r="K77" s="51">
        <f t="shared" si="25"/>
        <v>1442.210916</v>
      </c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</row>
    <row r="78" spans="1:39" s="16" customFormat="1" ht="20.100000000000001" customHeight="1">
      <c r="A78" s="200" t="s">
        <v>199</v>
      </c>
      <c r="B78" s="201"/>
      <c r="C78" s="202"/>
      <c r="D78" s="84" t="s">
        <v>164</v>
      </c>
      <c r="E78" s="87" t="s">
        <v>200</v>
      </c>
      <c r="F78" s="85">
        <v>6</v>
      </c>
      <c r="G78" s="88" t="s">
        <v>67</v>
      </c>
      <c r="H78" s="85"/>
      <c r="I78" s="91">
        <v>13.43</v>
      </c>
      <c r="J78" s="51">
        <f t="shared" si="24"/>
        <v>16.684089</v>
      </c>
      <c r="K78" s="51">
        <f t="shared" si="25"/>
        <v>100.104534</v>
      </c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</row>
    <row r="79" spans="1:39" s="16" customFormat="1" ht="20.100000000000001" customHeight="1">
      <c r="A79" s="200"/>
      <c r="B79" s="201"/>
      <c r="C79" s="202"/>
      <c r="D79" s="84"/>
      <c r="E79" s="89" t="s">
        <v>9</v>
      </c>
      <c r="F79" s="85"/>
      <c r="G79" s="88"/>
      <c r="H79" s="85"/>
      <c r="I79" s="91"/>
      <c r="J79" s="51"/>
      <c r="K79" s="54">
        <f>SUM(K68:K78)</f>
        <v>5964.0462630000002</v>
      </c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</row>
    <row r="80" spans="1:39" s="16" customFormat="1" ht="20.100000000000001" customHeight="1">
      <c r="A80" s="217" t="s">
        <v>0</v>
      </c>
      <c r="B80" s="176"/>
      <c r="C80" s="218" t="s">
        <v>1</v>
      </c>
      <c r="D80" s="97"/>
      <c r="E80" s="98" t="s">
        <v>10</v>
      </c>
      <c r="F80" s="99"/>
      <c r="G80" s="100"/>
      <c r="H80" s="99"/>
      <c r="I80" s="99"/>
      <c r="J80" s="29"/>
      <c r="K80" s="31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</row>
    <row r="81" spans="1:39" s="16" customFormat="1" ht="20.100000000000001" customHeight="1">
      <c r="A81" s="192"/>
      <c r="B81" s="101"/>
      <c r="C81" s="193"/>
      <c r="D81" s="186" t="s">
        <v>11</v>
      </c>
      <c r="E81" s="187"/>
      <c r="F81" s="102"/>
      <c r="G81" s="103"/>
      <c r="H81" s="102"/>
      <c r="I81" s="102"/>
      <c r="J81" s="32"/>
      <c r="K81" s="34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</row>
    <row r="82" spans="1:39" s="16" customFormat="1" ht="20.100000000000001" customHeight="1">
      <c r="A82" s="192"/>
      <c r="B82" s="104"/>
      <c r="C82" s="193"/>
      <c r="D82" s="188" t="s">
        <v>137</v>
      </c>
      <c r="E82" s="189"/>
      <c r="F82" s="32"/>
      <c r="G82" s="33"/>
      <c r="H82" s="102"/>
      <c r="I82" s="102"/>
      <c r="J82" s="32"/>
      <c r="K82" s="34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</row>
    <row r="83" spans="1:39" s="16" customFormat="1" ht="20.100000000000001" customHeight="1">
      <c r="A83" s="192"/>
      <c r="B83" s="104"/>
      <c r="C83" s="193"/>
      <c r="D83" s="175" t="s">
        <v>12</v>
      </c>
      <c r="E83" s="37" t="s">
        <v>138</v>
      </c>
      <c r="F83" s="190" t="s">
        <v>140</v>
      </c>
      <c r="G83" s="190"/>
      <c r="H83" s="102"/>
      <c r="I83" s="102"/>
      <c r="J83" s="32"/>
      <c r="K83" s="34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</row>
    <row r="84" spans="1:39" s="16" customFormat="1" ht="20.100000000000001" customHeight="1">
      <c r="A84" s="192"/>
      <c r="B84" s="104"/>
      <c r="C84" s="193"/>
      <c r="D84" s="38"/>
      <c r="E84" s="39" t="s">
        <v>139</v>
      </c>
      <c r="F84" s="40" t="s">
        <v>15</v>
      </c>
      <c r="G84" s="40"/>
      <c r="H84" s="105"/>
      <c r="I84" s="105"/>
      <c r="J84" s="40"/>
      <c r="K84" s="41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</row>
    <row r="85" spans="1:39" s="16" customFormat="1" ht="20.100000000000001" customHeight="1">
      <c r="A85" s="191"/>
      <c r="B85" s="192"/>
      <c r="C85" s="193"/>
      <c r="D85" s="106" t="s">
        <v>2</v>
      </c>
      <c r="E85" s="106" t="s">
        <v>3</v>
      </c>
      <c r="F85" s="86"/>
      <c r="G85" s="86" t="s">
        <v>8</v>
      </c>
      <c r="H85" s="86" t="s">
        <v>5</v>
      </c>
      <c r="I85" s="86"/>
      <c r="J85" s="44"/>
      <c r="K85" s="44" t="s">
        <v>7</v>
      </c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</row>
    <row r="86" spans="1:39" s="16" customFormat="1" ht="20.100000000000001" customHeight="1" thickBot="1">
      <c r="A86" s="194"/>
      <c r="B86" s="195"/>
      <c r="C86" s="196"/>
      <c r="D86" s="107"/>
      <c r="E86" s="107"/>
      <c r="F86" s="108"/>
      <c r="G86" s="109"/>
      <c r="H86" s="109" t="s">
        <v>6</v>
      </c>
      <c r="I86" s="109"/>
      <c r="J86" s="49"/>
      <c r="K86" s="49" t="s">
        <v>6</v>
      </c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</row>
    <row r="87" spans="1:39" s="16" customFormat="1" ht="20.100000000000001" customHeight="1" thickTop="1">
      <c r="A87" s="203" t="s">
        <v>187</v>
      </c>
      <c r="B87" s="204"/>
      <c r="C87" s="205"/>
      <c r="D87" s="90">
        <v>9</v>
      </c>
      <c r="E87" s="58" t="s">
        <v>27</v>
      </c>
      <c r="F87" s="92"/>
      <c r="G87" s="88"/>
      <c r="H87" s="92"/>
      <c r="I87" s="91"/>
      <c r="J87" s="51"/>
      <c r="K87" s="51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</row>
    <row r="88" spans="1:39" s="16" customFormat="1" ht="20.100000000000001" customHeight="1">
      <c r="A88" s="200" t="s">
        <v>186</v>
      </c>
      <c r="B88" s="201"/>
      <c r="C88" s="202"/>
      <c r="D88" s="84" t="s">
        <v>24</v>
      </c>
      <c r="E88" s="83" t="s">
        <v>185</v>
      </c>
      <c r="F88" s="92">
        <v>94</v>
      </c>
      <c r="G88" s="88" t="s">
        <v>39</v>
      </c>
      <c r="H88" s="92"/>
      <c r="I88" s="91">
        <v>6</v>
      </c>
      <c r="J88" s="51">
        <f t="shared" ref="J88:J89" si="26">I88*J$2</f>
        <v>7.4537999999999993</v>
      </c>
      <c r="K88" s="51">
        <f t="shared" ref="K88:K89" si="27">F88*J88</f>
        <v>700.65719999999999</v>
      </c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</row>
    <row r="89" spans="1:39" s="16" customFormat="1" ht="20.100000000000001" customHeight="1">
      <c r="A89" s="197" t="s">
        <v>175</v>
      </c>
      <c r="B89" s="198"/>
      <c r="C89" s="199"/>
      <c r="D89" s="84" t="s">
        <v>26</v>
      </c>
      <c r="E89" s="115" t="s">
        <v>184</v>
      </c>
      <c r="F89" s="56">
        <v>94</v>
      </c>
      <c r="G89" s="88" t="s">
        <v>39</v>
      </c>
      <c r="H89" s="56"/>
      <c r="I89" s="91">
        <v>29.61</v>
      </c>
      <c r="J89" s="51">
        <f t="shared" si="26"/>
        <v>36.784503000000001</v>
      </c>
      <c r="K89" s="51">
        <f t="shared" si="27"/>
        <v>3457.7432819999999</v>
      </c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</row>
    <row r="90" spans="1:39" s="16" customFormat="1" ht="20.100000000000001" customHeight="1">
      <c r="A90" s="197"/>
      <c r="B90" s="198"/>
      <c r="C90" s="199"/>
      <c r="D90" s="84"/>
      <c r="E90" s="89" t="s">
        <v>9</v>
      </c>
      <c r="F90" s="62"/>
      <c r="G90" s="95"/>
      <c r="H90" s="62"/>
      <c r="I90" s="96"/>
      <c r="J90" s="51"/>
      <c r="K90" s="54">
        <f>SUM(K88:K89)</f>
        <v>4158.400482</v>
      </c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</row>
    <row r="91" spans="1:39" s="16" customFormat="1" ht="20.100000000000001" customHeight="1">
      <c r="A91" s="206" t="s">
        <v>49</v>
      </c>
      <c r="B91" s="207"/>
      <c r="C91" s="208"/>
      <c r="D91" s="90">
        <v>10</v>
      </c>
      <c r="E91" s="90" t="s">
        <v>28</v>
      </c>
      <c r="F91" s="92"/>
      <c r="G91" s="88"/>
      <c r="H91" s="92"/>
      <c r="I91" s="91"/>
      <c r="J91" s="51"/>
      <c r="K91" s="51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</row>
    <row r="92" spans="1:39" s="16" customFormat="1" ht="20.100000000000001" customHeight="1">
      <c r="A92" s="197" t="s">
        <v>74</v>
      </c>
      <c r="B92" s="198"/>
      <c r="C92" s="199"/>
      <c r="D92" s="84" t="s">
        <v>110</v>
      </c>
      <c r="E92" s="87" t="s">
        <v>73</v>
      </c>
      <c r="F92" s="92">
        <v>153</v>
      </c>
      <c r="G92" s="88" t="s">
        <v>39</v>
      </c>
      <c r="H92" s="92"/>
      <c r="I92" s="91">
        <v>30.54</v>
      </c>
      <c r="J92" s="51">
        <f t="shared" ref="J92:J94" si="28">I92*J$2</f>
        <v>37.939841999999999</v>
      </c>
      <c r="K92" s="51">
        <f t="shared" ref="K92:K94" si="29">F92*J92</f>
        <v>5804.7958259999996</v>
      </c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</row>
    <row r="93" spans="1:39" s="16" customFormat="1" ht="20.100000000000001" customHeight="1">
      <c r="A93" s="197" t="s">
        <v>205</v>
      </c>
      <c r="B93" s="198"/>
      <c r="C93" s="199"/>
      <c r="D93" s="84" t="s">
        <v>117</v>
      </c>
      <c r="E93" s="115" t="s">
        <v>206</v>
      </c>
      <c r="F93" s="92">
        <v>124</v>
      </c>
      <c r="G93" s="88" t="s">
        <v>39</v>
      </c>
      <c r="H93" s="92">
        <v>40.49</v>
      </c>
      <c r="I93" s="91">
        <v>28.65</v>
      </c>
      <c r="J93" s="51">
        <f t="shared" si="28"/>
        <v>35.591894999999994</v>
      </c>
      <c r="K93" s="51">
        <f t="shared" si="29"/>
        <v>4413.3949799999991</v>
      </c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</row>
    <row r="94" spans="1:39" s="16" customFormat="1" ht="20.100000000000001" customHeight="1">
      <c r="A94" s="197"/>
      <c r="B94" s="198"/>
      <c r="C94" s="199"/>
      <c r="D94" s="84" t="s">
        <v>207</v>
      </c>
      <c r="E94" s="115" t="s">
        <v>208</v>
      </c>
      <c r="F94" s="92">
        <v>29</v>
      </c>
      <c r="G94" s="88" t="s">
        <v>39</v>
      </c>
      <c r="H94" s="92"/>
      <c r="I94" s="91">
        <v>37.42</v>
      </c>
      <c r="J94" s="51">
        <f t="shared" si="28"/>
        <v>46.486865999999999</v>
      </c>
      <c r="K94" s="51">
        <f t="shared" si="29"/>
        <v>1348.1191140000001</v>
      </c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</row>
    <row r="95" spans="1:39" s="16" customFormat="1" ht="20.100000000000001" customHeight="1">
      <c r="A95" s="197"/>
      <c r="B95" s="198"/>
      <c r="C95" s="199"/>
      <c r="D95" s="59"/>
      <c r="E95" s="89" t="s">
        <v>9</v>
      </c>
      <c r="F95" s="56"/>
      <c r="G95" s="88"/>
      <c r="H95" s="56"/>
      <c r="I95" s="85"/>
      <c r="J95" s="51"/>
      <c r="K95" s="54">
        <f>SUM(K92:K94)</f>
        <v>11566.30992</v>
      </c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</row>
    <row r="96" spans="1:39" s="16" customFormat="1" ht="20.100000000000001" customHeight="1">
      <c r="A96" s="206" t="s">
        <v>135</v>
      </c>
      <c r="B96" s="207"/>
      <c r="C96" s="208"/>
      <c r="D96" s="58">
        <v>11</v>
      </c>
      <c r="E96" s="90" t="s">
        <v>132</v>
      </c>
      <c r="F96" s="56"/>
      <c r="G96" s="88"/>
      <c r="H96" s="56"/>
      <c r="I96" s="91"/>
      <c r="J96" s="55"/>
      <c r="K96" s="54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</row>
    <row r="97" spans="1:39" s="16" customFormat="1" ht="20.100000000000001" customHeight="1">
      <c r="A97" s="197" t="s">
        <v>41</v>
      </c>
      <c r="B97" s="198"/>
      <c r="C97" s="199"/>
      <c r="D97" s="59" t="s">
        <v>118</v>
      </c>
      <c r="E97" s="57" t="s">
        <v>42</v>
      </c>
      <c r="F97" s="53">
        <v>747</v>
      </c>
      <c r="G97" s="88" t="s">
        <v>39</v>
      </c>
      <c r="H97" s="56">
        <v>3.55</v>
      </c>
      <c r="I97" s="91">
        <v>4.6100000000000003</v>
      </c>
      <c r="J97" s="55">
        <f t="shared" ref="J97:J100" si="30">I97*J$2</f>
        <v>5.7270029999999998</v>
      </c>
      <c r="K97" s="51">
        <f t="shared" ref="K97:K100" si="31">F97*J97</f>
        <v>4278.0712409999996</v>
      </c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</row>
    <row r="98" spans="1:39" s="16" customFormat="1" ht="20.100000000000001" customHeight="1">
      <c r="A98" s="197" t="s">
        <v>43</v>
      </c>
      <c r="B98" s="198"/>
      <c r="C98" s="199"/>
      <c r="D98" s="59" t="s">
        <v>165</v>
      </c>
      <c r="E98" s="57" t="s">
        <v>38</v>
      </c>
      <c r="F98" s="53">
        <v>653</v>
      </c>
      <c r="G98" s="88" t="s">
        <v>39</v>
      </c>
      <c r="H98" s="56">
        <v>8.98</v>
      </c>
      <c r="I98" s="85">
        <v>13.72</v>
      </c>
      <c r="J98" s="55">
        <f t="shared" si="30"/>
        <v>17.044356000000001</v>
      </c>
      <c r="K98" s="51">
        <f t="shared" si="31"/>
        <v>11129.964468</v>
      </c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</row>
    <row r="99" spans="1:39" s="16" customFormat="1" ht="20.100000000000001" customHeight="1">
      <c r="A99" s="197"/>
      <c r="B99" s="198"/>
      <c r="C99" s="199"/>
      <c r="D99" s="59" t="s">
        <v>166</v>
      </c>
      <c r="E99" s="57" t="s">
        <v>90</v>
      </c>
      <c r="F99" s="53">
        <v>94</v>
      </c>
      <c r="G99" s="88" t="s">
        <v>39</v>
      </c>
      <c r="H99" s="56"/>
      <c r="I99" s="85">
        <v>13.72</v>
      </c>
      <c r="J99" s="55">
        <f t="shared" si="30"/>
        <v>17.044356000000001</v>
      </c>
      <c r="K99" s="51">
        <f t="shared" si="31"/>
        <v>1602.1694640000001</v>
      </c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</row>
    <row r="100" spans="1:39" s="16" customFormat="1" ht="20.100000000000001" customHeight="1">
      <c r="A100" s="197" t="s">
        <v>45</v>
      </c>
      <c r="B100" s="198"/>
      <c r="C100" s="199"/>
      <c r="D100" s="59" t="s">
        <v>167</v>
      </c>
      <c r="E100" s="57" t="s">
        <v>44</v>
      </c>
      <c r="F100" s="53">
        <v>59</v>
      </c>
      <c r="G100" s="88" t="s">
        <v>39</v>
      </c>
      <c r="H100" s="56">
        <v>7.98</v>
      </c>
      <c r="I100" s="85">
        <v>21.05</v>
      </c>
      <c r="J100" s="55">
        <f t="shared" si="30"/>
        <v>26.150414999999999</v>
      </c>
      <c r="K100" s="51">
        <f t="shared" si="31"/>
        <v>1542.8744849999998</v>
      </c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</row>
    <row r="101" spans="1:39" s="16" customFormat="1" ht="20.100000000000001" customHeight="1">
      <c r="A101" s="197" t="s">
        <v>68</v>
      </c>
      <c r="B101" s="198"/>
      <c r="C101" s="199"/>
      <c r="D101" s="59" t="s">
        <v>168</v>
      </c>
      <c r="E101" s="57" t="s">
        <v>40</v>
      </c>
      <c r="F101" s="53">
        <v>13.44</v>
      </c>
      <c r="G101" s="88" t="s">
        <v>39</v>
      </c>
      <c r="H101" s="56"/>
      <c r="I101" s="85">
        <v>14.17</v>
      </c>
      <c r="J101" s="55">
        <f t="shared" ref="J101" si="32">I101*J$2</f>
        <v>17.603390999999998</v>
      </c>
      <c r="K101" s="51">
        <f t="shared" ref="K101" si="33">F101*J101</f>
        <v>236.58957503999997</v>
      </c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</row>
    <row r="102" spans="1:39" s="16" customFormat="1" ht="20.100000000000001" customHeight="1">
      <c r="A102" s="197"/>
      <c r="B102" s="198"/>
      <c r="C102" s="199"/>
      <c r="D102" s="59"/>
      <c r="E102" s="89" t="s">
        <v>9</v>
      </c>
      <c r="F102" s="53"/>
      <c r="G102" s="88"/>
      <c r="H102" s="56"/>
      <c r="I102" s="85"/>
      <c r="J102" s="55"/>
      <c r="K102" s="54">
        <f>SUM(K97:K101)</f>
        <v>18789.66923304</v>
      </c>
      <c r="M102" s="118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</row>
    <row r="103" spans="1:39" s="16" customFormat="1" ht="20.100000000000001" customHeight="1">
      <c r="A103" s="203" t="s">
        <v>46</v>
      </c>
      <c r="B103" s="204"/>
      <c r="C103" s="205"/>
      <c r="D103" s="58">
        <v>12</v>
      </c>
      <c r="E103" s="90" t="s">
        <v>47</v>
      </c>
      <c r="F103" s="53"/>
      <c r="G103" s="88"/>
      <c r="H103" s="56"/>
      <c r="I103" s="85"/>
      <c r="J103" s="55"/>
      <c r="K103" s="54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</row>
    <row r="104" spans="1:39" s="16" customFormat="1" ht="20.100000000000001" customHeight="1">
      <c r="A104" s="197" t="s">
        <v>174</v>
      </c>
      <c r="B104" s="198"/>
      <c r="C104" s="199"/>
      <c r="D104" s="59" t="s">
        <v>169</v>
      </c>
      <c r="E104" s="87" t="s">
        <v>173</v>
      </c>
      <c r="F104" s="53">
        <v>53.5</v>
      </c>
      <c r="G104" s="88" t="s">
        <v>39</v>
      </c>
      <c r="H104" s="56"/>
      <c r="I104" s="85">
        <v>92.34</v>
      </c>
      <c r="J104" s="55">
        <f t="shared" ref="J104" si="34">I104*J$2</f>
        <v>114.713982</v>
      </c>
      <c r="K104" s="51">
        <f t="shared" ref="K104" si="35">F104*J104</f>
        <v>6137.1980370000001</v>
      </c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</row>
    <row r="105" spans="1:39" s="16" customFormat="1" ht="20.100000000000001" customHeight="1">
      <c r="A105" s="197" t="s">
        <v>224</v>
      </c>
      <c r="B105" s="198"/>
      <c r="C105" s="199"/>
      <c r="D105" s="59" t="s">
        <v>170</v>
      </c>
      <c r="E105" s="87" t="s">
        <v>225</v>
      </c>
      <c r="F105" s="53">
        <v>2</v>
      </c>
      <c r="G105" s="88" t="s">
        <v>67</v>
      </c>
      <c r="H105" s="56"/>
      <c r="I105" s="85">
        <v>272.91000000000003</v>
      </c>
      <c r="J105" s="55">
        <f t="shared" ref="J105:J106" si="36">I105*J$2</f>
        <v>339.03609299999999</v>
      </c>
      <c r="K105" s="51">
        <f t="shared" ref="K105:K106" si="37">F105*J105</f>
        <v>678.07218599999999</v>
      </c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</row>
    <row r="106" spans="1:39" s="16" customFormat="1" ht="20.100000000000001" customHeight="1">
      <c r="A106" s="197" t="s">
        <v>70</v>
      </c>
      <c r="B106" s="198"/>
      <c r="C106" s="199"/>
      <c r="D106" s="59" t="s">
        <v>171</v>
      </c>
      <c r="E106" s="87" t="s">
        <v>71</v>
      </c>
      <c r="F106" s="53">
        <v>4</v>
      </c>
      <c r="G106" s="88" t="s">
        <v>67</v>
      </c>
      <c r="H106" s="56"/>
      <c r="I106" s="85">
        <v>239.25</v>
      </c>
      <c r="J106" s="55">
        <f t="shared" si="36"/>
        <v>297.22027500000002</v>
      </c>
      <c r="K106" s="51">
        <f t="shared" si="37"/>
        <v>1188.8811000000001</v>
      </c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</row>
    <row r="107" spans="1:39" s="16" customFormat="1" ht="20.100000000000001" customHeight="1">
      <c r="A107" s="197"/>
      <c r="B107" s="198"/>
      <c r="C107" s="199"/>
      <c r="D107" s="59"/>
      <c r="E107" s="89" t="s">
        <v>9</v>
      </c>
      <c r="F107" s="53"/>
      <c r="G107" s="88"/>
      <c r="H107" s="56"/>
      <c r="I107" s="85"/>
      <c r="J107" s="55"/>
      <c r="K107" s="54">
        <f>SUM(K104:K106)</f>
        <v>8004.151323</v>
      </c>
      <c r="M107" s="118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</row>
    <row r="108" spans="1:39" s="16" customFormat="1" ht="20.100000000000001" customHeight="1">
      <c r="A108" s="203" t="s">
        <v>29</v>
      </c>
      <c r="B108" s="204"/>
      <c r="C108" s="205"/>
      <c r="D108" s="58">
        <v>13</v>
      </c>
      <c r="E108" s="90" t="s">
        <v>30</v>
      </c>
      <c r="F108" s="92"/>
      <c r="G108" s="88"/>
      <c r="H108" s="92"/>
      <c r="I108" s="85"/>
      <c r="J108" s="55"/>
      <c r="K108" s="51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</row>
    <row r="109" spans="1:39" s="16" customFormat="1" ht="20.100000000000001" customHeight="1">
      <c r="A109" s="197">
        <v>9537</v>
      </c>
      <c r="B109" s="198"/>
      <c r="C109" s="199"/>
      <c r="D109" s="84" t="s">
        <v>172</v>
      </c>
      <c r="E109" s="83" t="s">
        <v>37</v>
      </c>
      <c r="F109" s="92">
        <v>227</v>
      </c>
      <c r="G109" s="88" t="s">
        <v>39</v>
      </c>
      <c r="H109" s="92">
        <v>1.93</v>
      </c>
      <c r="I109" s="85">
        <v>2.0699999999999998</v>
      </c>
      <c r="J109" s="55">
        <f>I109*J$2</f>
        <v>2.5715609999999995</v>
      </c>
      <c r="K109" s="51">
        <f t="shared" ref="K109" si="38">F109*J109</f>
        <v>583.74434699999995</v>
      </c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</row>
    <row r="110" spans="1:39" s="5" customFormat="1" ht="20.100000000000001" customHeight="1">
      <c r="A110" s="200"/>
      <c r="B110" s="201"/>
      <c r="C110" s="202"/>
      <c r="D110" s="84"/>
      <c r="E110" s="89" t="s">
        <v>9</v>
      </c>
      <c r="F110" s="92"/>
      <c r="G110" s="88"/>
      <c r="H110" s="92"/>
      <c r="I110" s="85"/>
      <c r="J110" s="51"/>
      <c r="K110" s="54">
        <f>SUM(K109)</f>
        <v>583.74434699999995</v>
      </c>
      <c r="M110" s="119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</row>
    <row r="111" spans="1:39" s="5" customFormat="1" ht="20.100000000000001" customHeight="1">
      <c r="A111" s="197"/>
      <c r="B111" s="198"/>
      <c r="C111" s="199"/>
      <c r="D111" s="84"/>
      <c r="E111" s="89"/>
      <c r="F111" s="110"/>
      <c r="G111" s="88"/>
      <c r="H111" s="92"/>
      <c r="I111" s="85"/>
      <c r="J111" s="66"/>
      <c r="K111" s="67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</row>
    <row r="112" spans="1:39" s="5" customFormat="1" ht="20.100000000000001" customHeight="1">
      <c r="A112" s="197"/>
      <c r="B112" s="198"/>
      <c r="C112" s="199"/>
      <c r="D112" s="84"/>
      <c r="E112" s="89" t="s">
        <v>251</v>
      </c>
      <c r="F112" s="110"/>
      <c r="G112" s="88"/>
      <c r="H112" s="92"/>
      <c r="I112" s="85"/>
      <c r="J112" s="66"/>
      <c r="K112" s="67">
        <f>SUM(K15+K24+K30+K44+K48+K56+K66+K79+K90+K95+K102+K107+K110)</f>
        <v>154831.54583634</v>
      </c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</row>
    <row r="113" spans="1:39" s="5" customFormat="1" ht="20.100000000000001" customHeight="1">
      <c r="A113" s="216"/>
      <c r="B113" s="77"/>
      <c r="C113" s="216"/>
      <c r="D113" s="63"/>
      <c r="E113" s="74" t="s">
        <v>31</v>
      </c>
      <c r="F113" s="66"/>
      <c r="G113" s="64"/>
      <c r="H113" s="65"/>
      <c r="I113" s="73"/>
      <c r="J113" s="73"/>
      <c r="K113" s="66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</row>
    <row r="114" spans="1:39" s="5" customFormat="1" ht="20.100000000000001" customHeight="1">
      <c r="A114" s="216"/>
      <c r="B114" s="77"/>
      <c r="C114" s="216"/>
      <c r="D114" s="63"/>
      <c r="E114" s="76" t="s">
        <v>79</v>
      </c>
      <c r="F114" s="66"/>
      <c r="G114" s="64"/>
      <c r="H114" s="65"/>
      <c r="I114" s="73"/>
      <c r="J114" s="73"/>
      <c r="K114" s="66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</row>
    <row r="115" spans="1:39" s="5" customFormat="1" ht="20.100000000000001" customHeight="1">
      <c r="A115" s="78"/>
      <c r="B115" s="77"/>
      <c r="C115" s="77"/>
      <c r="D115" s="79"/>
      <c r="E115" s="76" t="s">
        <v>75</v>
      </c>
      <c r="F115" s="80"/>
      <c r="G115" s="64"/>
      <c r="H115" s="80"/>
      <c r="I115" s="73"/>
      <c r="J115" s="73"/>
      <c r="K115" s="66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</row>
    <row r="116" spans="1:39" s="5" customFormat="1" ht="20.100000000000001" customHeight="1">
      <c r="A116" s="78"/>
      <c r="B116" s="77"/>
      <c r="C116" s="77"/>
      <c r="D116" s="63"/>
      <c r="E116" s="76" t="s">
        <v>236</v>
      </c>
      <c r="F116" s="80"/>
      <c r="G116" s="64"/>
      <c r="H116" s="80"/>
      <c r="I116" s="73"/>
      <c r="J116" s="73"/>
      <c r="K116" s="66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</row>
    <row r="117" spans="1:39" s="5" customFormat="1" ht="20.100000000000001" customHeight="1">
      <c r="A117" s="77"/>
      <c r="B117" s="77"/>
      <c r="C117" s="77"/>
      <c r="D117" s="63"/>
      <c r="E117" s="74" t="s">
        <v>32</v>
      </c>
      <c r="F117" s="66"/>
      <c r="G117" s="64"/>
      <c r="H117" s="66"/>
      <c r="I117" s="73"/>
      <c r="J117" s="73"/>
      <c r="K117" s="66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</row>
    <row r="118" spans="1:39" s="5" customFormat="1" ht="20.100000000000001" customHeight="1">
      <c r="A118" s="72"/>
      <c r="B118" s="77"/>
      <c r="C118" s="77"/>
      <c r="D118" s="63"/>
      <c r="E118" s="76"/>
      <c r="F118" s="66"/>
      <c r="G118" s="64"/>
      <c r="H118" s="66"/>
      <c r="I118" s="66"/>
      <c r="J118" s="66"/>
      <c r="K118" s="66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</row>
    <row r="119" spans="1:39" s="5" customFormat="1" ht="20.100000000000001" customHeight="1">
      <c r="A119" s="184"/>
      <c r="B119" s="185"/>
      <c r="C119" s="185"/>
      <c r="D119" s="63"/>
      <c r="E119" s="75"/>
      <c r="F119" s="66"/>
      <c r="G119" s="64"/>
      <c r="H119" s="66"/>
      <c r="I119" s="66"/>
      <c r="J119" s="66"/>
      <c r="K119" s="66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</row>
    <row r="120" spans="1:39" s="5" customFormat="1" ht="20.100000000000001" customHeight="1">
      <c r="A120" s="72"/>
      <c r="B120" s="77"/>
      <c r="C120" s="77"/>
      <c r="D120" s="77"/>
      <c r="E120" s="72"/>
      <c r="F120" s="70"/>
      <c r="G120" s="71"/>
      <c r="H120" s="70"/>
      <c r="I120" s="70"/>
      <c r="J120" s="70"/>
      <c r="K120" s="179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</row>
    <row r="121" spans="1:39" s="5" customFormat="1" ht="20.100000000000001" customHeight="1">
      <c r="A121" s="68"/>
      <c r="B121" s="69"/>
      <c r="C121" s="69"/>
      <c r="D121" s="72"/>
      <c r="E121" s="72"/>
      <c r="F121" s="72" t="s">
        <v>240</v>
      </c>
      <c r="G121" s="72"/>
      <c r="H121" s="72"/>
      <c r="I121" s="72"/>
      <c r="J121" s="72"/>
      <c r="K121" s="72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</row>
    <row r="122" spans="1:39" s="5" customFormat="1" ht="20.100000000000001" customHeight="1">
      <c r="A122" s="68" t="s">
        <v>237</v>
      </c>
      <c r="B122" s="69"/>
      <c r="C122" s="69"/>
      <c r="D122" s="72"/>
      <c r="E122" s="72"/>
      <c r="F122" s="72" t="s">
        <v>238</v>
      </c>
      <c r="G122" s="72"/>
      <c r="H122" s="72"/>
      <c r="I122" s="72"/>
      <c r="J122" s="72"/>
      <c r="K122" s="72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</row>
    <row r="123" spans="1:39" s="5" customFormat="1" ht="20.100000000000001" customHeight="1">
      <c r="A123" s="68"/>
      <c r="B123" s="69"/>
      <c r="C123" s="69"/>
      <c r="D123" s="69"/>
      <c r="E123" s="180"/>
      <c r="F123" s="181"/>
      <c r="G123" s="182"/>
      <c r="H123" s="181"/>
      <c r="I123" s="70" t="s">
        <v>239</v>
      </c>
      <c r="J123" s="70"/>
      <c r="K123" s="18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</row>
    <row r="124" spans="1:39" s="5" customFormat="1" ht="20.100000000000001" customHeight="1">
      <c r="A124" s="68"/>
      <c r="B124" s="69"/>
      <c r="C124" s="69"/>
      <c r="D124" s="69"/>
      <c r="E124" s="180"/>
      <c r="F124" s="181"/>
      <c r="G124" s="182"/>
      <c r="H124" s="181"/>
      <c r="I124" s="70"/>
      <c r="J124" s="70"/>
      <c r="K124" s="18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</row>
    <row r="125" spans="1:39" ht="1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10"/>
      <c r="M125" s="10"/>
    </row>
    <row r="126" spans="1:39" ht="15" customHeight="1">
      <c r="A126" s="4"/>
      <c r="B126" s="4"/>
      <c r="C126" s="4"/>
      <c r="D126" s="4"/>
      <c r="F126" s="4"/>
      <c r="G126" s="4"/>
      <c r="H126" s="4"/>
      <c r="I126" s="4"/>
      <c r="J126" s="4"/>
      <c r="K126" s="4"/>
      <c r="L126" s="10"/>
      <c r="M126" s="10"/>
    </row>
    <row r="127" spans="1:39" ht="15" customHeight="1">
      <c r="A127" s="4"/>
      <c r="B127" s="4"/>
      <c r="C127" s="4"/>
      <c r="D127" s="4"/>
      <c r="F127" s="4"/>
      <c r="G127" s="4"/>
      <c r="H127" s="4"/>
      <c r="I127" s="4"/>
      <c r="J127" s="4"/>
      <c r="K127" s="4"/>
      <c r="L127" s="10"/>
      <c r="M127" s="10"/>
    </row>
    <row r="128" spans="1:39" ht="15" customHeight="1">
      <c r="A128" s="4"/>
      <c r="B128" s="4"/>
      <c r="C128" s="4"/>
      <c r="D128" s="4"/>
      <c r="F128" s="4"/>
      <c r="G128" s="4"/>
      <c r="H128" s="4"/>
      <c r="I128" s="4"/>
      <c r="J128" s="4"/>
      <c r="K128" s="4"/>
      <c r="L128" s="10"/>
      <c r="M128" s="10"/>
    </row>
    <row r="129" spans="1:39" ht="15" customHeight="1">
      <c r="A129" s="4"/>
      <c r="B129" s="4"/>
      <c r="C129" s="4"/>
      <c r="D129" s="4"/>
      <c r="F129" s="4"/>
      <c r="G129" s="4"/>
      <c r="H129" s="4"/>
      <c r="I129" s="4"/>
      <c r="J129" s="4"/>
      <c r="K129" s="4"/>
      <c r="L129" s="10"/>
      <c r="M129" s="10"/>
    </row>
    <row r="130" spans="1:39" ht="15" customHeight="1">
      <c r="A130" s="4"/>
      <c r="B130" s="4"/>
      <c r="C130" s="4"/>
      <c r="D130" s="4"/>
      <c r="F130" s="4"/>
      <c r="G130" s="4"/>
      <c r="H130" s="4"/>
      <c r="I130" s="4"/>
      <c r="J130" s="4"/>
      <c r="K130" s="4"/>
      <c r="L130" s="10"/>
      <c r="M130" s="10"/>
    </row>
    <row r="131" spans="1:39" ht="15" customHeight="1">
      <c r="A131" s="4"/>
      <c r="B131" s="4"/>
      <c r="C131" s="4"/>
      <c r="D131" s="4"/>
      <c r="F131" s="4"/>
      <c r="G131" s="4"/>
      <c r="H131" s="4"/>
      <c r="I131" s="4"/>
      <c r="J131" s="4"/>
      <c r="K131" s="4"/>
      <c r="L131" s="10"/>
      <c r="M131" s="10"/>
    </row>
    <row r="132" spans="1:39" ht="15" customHeight="1">
      <c r="A132" s="4"/>
      <c r="B132" s="4"/>
      <c r="C132" s="4"/>
      <c r="D132" s="4"/>
      <c r="F132" s="4"/>
      <c r="G132" s="4"/>
      <c r="H132" s="4"/>
      <c r="I132" s="4"/>
      <c r="J132" s="4"/>
      <c r="K132" s="4"/>
      <c r="L132" s="10"/>
      <c r="M132" s="10"/>
    </row>
    <row r="133" spans="1:39" ht="15" customHeight="1">
      <c r="A133" s="4"/>
      <c r="B133" s="4"/>
      <c r="C133" s="4"/>
      <c r="D133" s="4"/>
      <c r="F133" s="4"/>
      <c r="G133" s="4"/>
      <c r="H133" s="4"/>
      <c r="I133" s="4"/>
      <c r="J133" s="4"/>
      <c r="K133" s="4"/>
    </row>
    <row r="134" spans="1:39" s="8" customFormat="1" ht="1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</row>
    <row r="135" spans="1:39" s="5" customFormat="1" ht="1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</row>
    <row r="136" spans="1:39" ht="15" customHeight="1">
      <c r="A136" s="4"/>
      <c r="B136" s="4"/>
      <c r="C136" s="4"/>
      <c r="D136" s="4"/>
      <c r="F136" s="4"/>
      <c r="G136" s="4"/>
      <c r="H136" s="4"/>
      <c r="I136" s="4"/>
      <c r="J136" s="4"/>
      <c r="K136" s="4"/>
    </row>
    <row r="137" spans="1:39" ht="15" customHeight="1">
      <c r="A137" s="4"/>
      <c r="B137" s="4"/>
      <c r="C137" s="4"/>
      <c r="D137" s="4"/>
      <c r="F137" s="4"/>
      <c r="G137" s="4"/>
      <c r="H137" s="4"/>
      <c r="I137" s="4"/>
      <c r="J137" s="4"/>
      <c r="K137" s="4"/>
    </row>
    <row r="138" spans="1:39" ht="15" customHeight="1">
      <c r="A138" s="4"/>
      <c r="B138" s="4"/>
      <c r="C138" s="4"/>
      <c r="D138" s="4"/>
      <c r="F138" s="4"/>
      <c r="G138" s="4"/>
      <c r="H138" s="4"/>
      <c r="I138" s="4"/>
      <c r="J138" s="4"/>
      <c r="K138" s="4"/>
    </row>
    <row r="139" spans="1:39" ht="15" customHeight="1">
      <c r="A139" s="4"/>
      <c r="B139" s="4"/>
      <c r="C139" s="4"/>
      <c r="D139" s="4"/>
      <c r="F139" s="4"/>
      <c r="G139" s="4"/>
      <c r="H139" s="4"/>
      <c r="I139" s="4"/>
      <c r="J139" s="4"/>
      <c r="K139" s="4"/>
    </row>
    <row r="140" spans="1:39" ht="15" customHeight="1">
      <c r="A140" s="4"/>
      <c r="B140" s="4"/>
      <c r="C140" s="4"/>
      <c r="D140" s="4"/>
      <c r="F140" s="4"/>
      <c r="G140" s="4"/>
      <c r="H140" s="4"/>
      <c r="I140" s="4"/>
      <c r="J140" s="4"/>
      <c r="K140" s="4"/>
    </row>
    <row r="141" spans="1:39" ht="15" customHeight="1">
      <c r="A141" s="4"/>
      <c r="B141" s="4"/>
      <c r="C141" s="4"/>
      <c r="D141" s="4"/>
      <c r="F141" s="4"/>
      <c r="G141" s="4"/>
      <c r="H141" s="4"/>
      <c r="I141" s="4"/>
      <c r="J141" s="4"/>
      <c r="K141" s="4"/>
    </row>
    <row r="142" spans="1:39" ht="15" customHeight="1">
      <c r="A142" s="4"/>
      <c r="B142" s="4"/>
      <c r="C142" s="4"/>
      <c r="D142" s="4"/>
      <c r="F142" s="4"/>
      <c r="G142" s="4"/>
      <c r="H142" s="4"/>
      <c r="I142" s="4"/>
      <c r="J142" s="4"/>
      <c r="K142" s="4"/>
    </row>
    <row r="143" spans="1:39" ht="15" customHeight="1">
      <c r="A143" s="4"/>
      <c r="B143" s="4"/>
      <c r="C143" s="4"/>
      <c r="D143" s="4"/>
      <c r="F143" s="4"/>
      <c r="G143" s="4"/>
      <c r="H143" s="4"/>
      <c r="I143" s="4"/>
      <c r="J143" s="4"/>
      <c r="K143" s="4"/>
    </row>
    <row r="144" spans="1:39" ht="15" customHeight="1">
      <c r="A144" s="4"/>
      <c r="B144" s="4"/>
      <c r="C144" s="4"/>
      <c r="D144" s="4"/>
      <c r="F144" s="4"/>
      <c r="G144" s="4"/>
      <c r="H144" s="4"/>
      <c r="I144" s="4"/>
      <c r="J144" s="4"/>
      <c r="K144" s="4"/>
    </row>
    <row r="145" spans="1:39" ht="15" customHeight="1">
      <c r="A145" s="4"/>
      <c r="B145" s="4"/>
      <c r="C145" s="4"/>
      <c r="D145" s="4"/>
      <c r="F145" s="4"/>
      <c r="G145" s="4"/>
      <c r="H145" s="4"/>
      <c r="I145" s="4"/>
      <c r="J145" s="4"/>
      <c r="K145" s="4"/>
    </row>
    <row r="146" spans="1:39" ht="15" customHeight="1">
      <c r="A146" s="4"/>
      <c r="B146" s="4"/>
      <c r="C146" s="4"/>
      <c r="D146" s="4"/>
      <c r="F146" s="4"/>
      <c r="G146" s="4"/>
      <c r="H146" s="4"/>
      <c r="I146" s="4"/>
      <c r="J146" s="4"/>
      <c r="K146" s="4"/>
    </row>
    <row r="147" spans="1:39" ht="1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</row>
    <row r="148" spans="1:39" ht="1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</row>
    <row r="149" spans="1:39" ht="15" customHeight="1">
      <c r="A149" s="4"/>
      <c r="B149" s="4"/>
      <c r="C149" s="4"/>
      <c r="D149" s="4"/>
      <c r="F149" s="4"/>
      <c r="G149" s="4"/>
      <c r="H149" s="4"/>
      <c r="I149" s="4"/>
      <c r="J149" s="4"/>
      <c r="K149" s="4"/>
    </row>
    <row r="150" spans="1:39" ht="15" customHeight="1">
      <c r="A150" s="4"/>
      <c r="B150" s="4"/>
      <c r="C150" s="4"/>
      <c r="D150" s="4"/>
      <c r="F150" s="4"/>
      <c r="G150" s="4"/>
      <c r="H150" s="4"/>
      <c r="I150" s="4"/>
      <c r="J150" s="4"/>
      <c r="K150" s="4"/>
    </row>
    <row r="151" spans="1:39" ht="15" customHeight="1">
      <c r="A151" s="4"/>
      <c r="B151" s="4"/>
      <c r="C151" s="4"/>
      <c r="D151" s="4"/>
      <c r="F151" s="4"/>
      <c r="G151" s="4"/>
      <c r="H151" s="4"/>
      <c r="I151" s="4"/>
      <c r="J151" s="4"/>
      <c r="K151" s="4"/>
    </row>
    <row r="152" spans="1:39" ht="1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</row>
    <row r="153" spans="1:39" ht="15" customHeight="1">
      <c r="A153" s="4"/>
      <c r="B153" s="4"/>
      <c r="C153" s="4"/>
      <c r="D153" s="4"/>
      <c r="F153" s="4"/>
      <c r="G153" s="4"/>
      <c r="H153" s="4"/>
      <c r="I153" s="4"/>
      <c r="J153" s="4"/>
      <c r="K153" s="4"/>
    </row>
    <row r="154" spans="1:39" ht="15" customHeight="1">
      <c r="A154" s="4"/>
      <c r="B154" s="4"/>
      <c r="C154" s="4"/>
      <c r="D154" s="4"/>
      <c r="F154" s="4"/>
      <c r="G154" s="4"/>
      <c r="H154" s="4"/>
      <c r="I154" s="4"/>
      <c r="J154" s="4"/>
      <c r="K154" s="4"/>
    </row>
    <row r="155" spans="1:39" ht="15" customHeight="1">
      <c r="A155" s="4"/>
      <c r="B155" s="4"/>
      <c r="C155" s="4"/>
      <c r="D155" s="4"/>
      <c r="F155" s="4"/>
      <c r="G155" s="4"/>
      <c r="H155" s="4"/>
      <c r="I155" s="4"/>
      <c r="J155" s="4"/>
      <c r="K155" s="4"/>
    </row>
    <row r="156" spans="1:39" ht="15" customHeight="1">
      <c r="A156" s="4"/>
      <c r="B156" s="4"/>
      <c r="C156" s="4"/>
      <c r="D156" s="4"/>
      <c r="F156" s="4"/>
      <c r="G156" s="4"/>
      <c r="H156" s="4"/>
      <c r="I156" s="4"/>
      <c r="J156" s="4"/>
      <c r="K156" s="4"/>
    </row>
    <row r="157" spans="1:39" s="8" customFormat="1" ht="1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</row>
    <row r="158" spans="1:39" s="8" customFormat="1" ht="1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</row>
    <row r="159" spans="1:39" ht="15" customHeight="1">
      <c r="A159" s="4"/>
      <c r="B159" s="4"/>
      <c r="C159" s="4"/>
      <c r="D159" s="4"/>
      <c r="F159" s="4"/>
      <c r="G159" s="4"/>
      <c r="H159" s="4"/>
      <c r="I159" s="4"/>
      <c r="J159" s="4"/>
      <c r="K159" s="4"/>
    </row>
    <row r="160" spans="1:39" ht="15" customHeight="1">
      <c r="A160" s="4"/>
      <c r="B160" s="4"/>
      <c r="C160" s="4"/>
      <c r="D160" s="4"/>
      <c r="F160" s="4"/>
      <c r="G160" s="4"/>
      <c r="H160" s="4"/>
      <c r="I160" s="4"/>
      <c r="J160" s="4"/>
      <c r="K160" s="4"/>
    </row>
    <row r="161" spans="1:39" ht="15" customHeight="1">
      <c r="A161" s="4"/>
      <c r="B161" s="4"/>
      <c r="C161" s="4"/>
      <c r="D161" s="4"/>
      <c r="F161" s="4"/>
      <c r="G161" s="4"/>
      <c r="H161" s="4"/>
      <c r="I161" s="4"/>
      <c r="J161" s="4"/>
      <c r="K161" s="4"/>
    </row>
    <row r="162" spans="1:39" s="8" customFormat="1" ht="1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</row>
    <row r="163" spans="1:39" ht="15" customHeight="1">
      <c r="A163" s="4"/>
      <c r="B163" s="4"/>
      <c r="C163" s="4"/>
      <c r="D163" s="4"/>
      <c r="F163" s="4"/>
      <c r="G163" s="4"/>
      <c r="H163" s="4"/>
      <c r="I163" s="4"/>
      <c r="J163" s="4"/>
      <c r="K163" s="4"/>
    </row>
    <row r="164" spans="1:39" ht="15" customHeight="1">
      <c r="A164" s="4"/>
      <c r="B164" s="4"/>
      <c r="C164" s="4"/>
      <c r="D164" s="4"/>
      <c r="F164" s="4"/>
      <c r="G164" s="4"/>
      <c r="H164" s="4"/>
      <c r="I164" s="4"/>
      <c r="J164" s="4"/>
      <c r="K164" s="4"/>
    </row>
    <row r="165" spans="1:39" ht="15" customHeight="1">
      <c r="A165" s="4"/>
      <c r="B165" s="4"/>
      <c r="C165" s="4"/>
      <c r="D165" s="4"/>
      <c r="F165" s="4"/>
      <c r="G165" s="4"/>
      <c r="H165" s="4"/>
      <c r="I165" s="4"/>
      <c r="J165" s="4"/>
      <c r="K165" s="4"/>
    </row>
    <row r="166" spans="1:39" ht="15" customHeight="1">
      <c r="A166" s="4"/>
      <c r="B166" s="4"/>
      <c r="C166" s="4"/>
      <c r="D166" s="4"/>
      <c r="F166" s="4"/>
      <c r="G166" s="4"/>
      <c r="H166" s="4"/>
      <c r="I166" s="4"/>
      <c r="J166" s="4"/>
      <c r="K166" s="4"/>
    </row>
    <row r="167" spans="1:39" ht="15" customHeight="1">
      <c r="A167" s="4"/>
      <c r="B167" s="4"/>
      <c r="C167" s="4"/>
      <c r="D167" s="4"/>
      <c r="F167" s="4"/>
      <c r="G167" s="4"/>
      <c r="H167" s="4"/>
      <c r="I167" s="4"/>
      <c r="J167" s="4"/>
      <c r="K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</row>
    <row r="168" spans="1:39" ht="15" customHeight="1">
      <c r="A168" s="4"/>
      <c r="B168" s="4"/>
      <c r="C168" s="4"/>
      <c r="D168" s="4"/>
      <c r="F168" s="4"/>
      <c r="G168" s="4"/>
      <c r="H168" s="4"/>
      <c r="I168" s="4"/>
      <c r="J168" s="4"/>
      <c r="K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</row>
    <row r="169" spans="1:39" ht="15" customHeight="1">
      <c r="A169" s="4"/>
      <c r="B169" s="4"/>
      <c r="C169" s="4"/>
      <c r="D169" s="4"/>
      <c r="F169" s="4"/>
      <c r="G169" s="4"/>
      <c r="H169" s="4"/>
      <c r="I169" s="4"/>
      <c r="J169" s="4"/>
      <c r="K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</row>
    <row r="170" spans="1:39" ht="15" customHeight="1">
      <c r="A170" s="4"/>
      <c r="B170" s="4"/>
      <c r="C170" s="4"/>
      <c r="D170" s="4"/>
      <c r="F170" s="4"/>
      <c r="G170" s="4"/>
      <c r="H170" s="4"/>
      <c r="I170" s="4"/>
      <c r="J170" s="4"/>
      <c r="K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</row>
    <row r="171" spans="1:39" ht="15" customHeight="1">
      <c r="A171" s="4"/>
      <c r="B171" s="4"/>
      <c r="C171" s="4"/>
      <c r="D171" s="4"/>
      <c r="F171" s="4"/>
      <c r="G171" s="4"/>
      <c r="H171" s="4"/>
      <c r="I171" s="4"/>
      <c r="J171" s="4"/>
      <c r="K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</row>
    <row r="172" spans="1:39" ht="15" customHeight="1">
      <c r="A172" s="4"/>
      <c r="B172" s="4"/>
      <c r="C172" s="4"/>
      <c r="D172" s="4"/>
      <c r="F172" s="4"/>
      <c r="G172" s="4"/>
      <c r="H172" s="4"/>
      <c r="I172" s="4"/>
      <c r="J172" s="4"/>
      <c r="K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</row>
    <row r="173" spans="1:39" ht="15" customHeight="1">
      <c r="A173" s="4"/>
      <c r="B173" s="4"/>
      <c r="C173" s="4"/>
      <c r="D173" s="4"/>
      <c r="F173" s="4"/>
      <c r="G173" s="4"/>
      <c r="H173" s="4"/>
      <c r="I173" s="4"/>
      <c r="J173" s="4"/>
      <c r="K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</row>
    <row r="174" spans="1:39" ht="15" customHeight="1">
      <c r="A174" s="4"/>
      <c r="B174" s="4"/>
      <c r="C174" s="4"/>
      <c r="D174" s="4"/>
      <c r="F174" s="4"/>
      <c r="G174" s="4"/>
      <c r="H174" s="4"/>
      <c r="I174" s="4"/>
      <c r="J174" s="4"/>
      <c r="K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</row>
    <row r="175" spans="1:39" ht="15" customHeight="1">
      <c r="A175" s="4"/>
      <c r="B175" s="4"/>
      <c r="C175" s="4"/>
      <c r="D175" s="4"/>
      <c r="F175" s="4"/>
      <c r="G175" s="4"/>
      <c r="H175" s="4"/>
      <c r="I175" s="4"/>
      <c r="J175" s="4"/>
      <c r="K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</row>
    <row r="176" spans="1:39" ht="15" customHeight="1">
      <c r="A176" s="4"/>
      <c r="B176" s="4"/>
      <c r="C176" s="4"/>
      <c r="D176" s="4"/>
      <c r="F176" s="4"/>
      <c r="G176" s="4"/>
      <c r="H176" s="4"/>
      <c r="I176" s="4"/>
      <c r="J176" s="4"/>
      <c r="K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</row>
    <row r="177" spans="1:39" ht="15" customHeight="1">
      <c r="A177" s="4"/>
      <c r="B177" s="4"/>
      <c r="C177" s="4"/>
      <c r="D177" s="4"/>
      <c r="F177" s="4"/>
      <c r="G177" s="4"/>
      <c r="H177" s="4"/>
      <c r="I177" s="4"/>
      <c r="J177" s="4"/>
      <c r="K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</row>
    <row r="178" spans="1:39" ht="15" customHeight="1">
      <c r="A178" s="4"/>
      <c r="B178" s="4"/>
      <c r="C178" s="4"/>
      <c r="D178" s="4"/>
      <c r="F178" s="4"/>
      <c r="G178" s="4"/>
      <c r="H178" s="4"/>
      <c r="I178" s="4"/>
      <c r="J178" s="4"/>
      <c r="K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</row>
    <row r="179" spans="1:39" ht="15" customHeight="1">
      <c r="A179" s="4"/>
      <c r="B179" s="4"/>
      <c r="C179" s="4"/>
      <c r="D179" s="4"/>
      <c r="F179" s="4"/>
      <c r="G179" s="4"/>
      <c r="H179" s="4"/>
      <c r="I179" s="4"/>
      <c r="J179" s="4"/>
      <c r="K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</row>
    <row r="180" spans="1:39" ht="15" customHeight="1">
      <c r="A180" s="4"/>
      <c r="B180" s="4"/>
      <c r="C180" s="4"/>
      <c r="D180" s="4"/>
      <c r="F180" s="4"/>
      <c r="G180" s="4"/>
      <c r="H180" s="4"/>
      <c r="I180" s="4"/>
      <c r="J180" s="4"/>
      <c r="K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</row>
    <row r="181" spans="1:39" ht="15" customHeight="1">
      <c r="A181" s="4"/>
      <c r="B181" s="4"/>
      <c r="C181" s="4"/>
      <c r="D181" s="4"/>
      <c r="F181" s="4"/>
      <c r="G181" s="4"/>
      <c r="H181" s="4"/>
      <c r="I181" s="4"/>
      <c r="J181" s="4"/>
      <c r="K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</row>
    <row r="182" spans="1:39" ht="15" customHeight="1">
      <c r="A182" s="4"/>
      <c r="B182" s="4"/>
      <c r="C182" s="4"/>
      <c r="D182" s="4"/>
      <c r="F182" s="4"/>
      <c r="G182" s="4"/>
      <c r="H182" s="4"/>
      <c r="I182" s="4"/>
      <c r="J182" s="4"/>
      <c r="K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</row>
    <row r="183" spans="1:39" ht="15" customHeight="1">
      <c r="A183" s="4"/>
      <c r="B183" s="4"/>
      <c r="C183" s="4"/>
      <c r="D183" s="4"/>
      <c r="F183" s="4"/>
      <c r="G183" s="4"/>
      <c r="H183" s="4"/>
      <c r="I183" s="4"/>
      <c r="J183" s="4"/>
      <c r="K183" s="4"/>
    </row>
    <row r="184" spans="1:39" ht="15" customHeight="1">
      <c r="A184" s="4"/>
      <c r="B184" s="4"/>
      <c r="C184" s="4"/>
      <c r="D184" s="4"/>
      <c r="F184" s="4"/>
      <c r="G184" s="4"/>
      <c r="H184" s="4"/>
      <c r="I184" s="4"/>
      <c r="J184" s="4"/>
      <c r="K184" s="4"/>
    </row>
    <row r="185" spans="1:39" ht="15" customHeight="1">
      <c r="A185" s="4"/>
      <c r="B185" s="4"/>
      <c r="C185" s="4"/>
      <c r="D185" s="4"/>
      <c r="F185" s="4"/>
      <c r="G185" s="4"/>
      <c r="H185" s="4"/>
      <c r="I185" s="4"/>
      <c r="J185" s="4"/>
      <c r="K185" s="4"/>
    </row>
    <row r="186" spans="1:39" ht="15" customHeight="1">
      <c r="A186" s="4"/>
      <c r="B186" s="4"/>
      <c r="C186" s="4"/>
      <c r="D186" s="4"/>
      <c r="F186" s="4"/>
      <c r="G186" s="4"/>
      <c r="H186" s="4"/>
      <c r="I186" s="4"/>
      <c r="J186" s="4"/>
      <c r="K186" s="4"/>
    </row>
    <row r="187" spans="1:39" ht="15" customHeight="1">
      <c r="A187" s="4"/>
      <c r="B187" s="4"/>
      <c r="C187" s="4"/>
      <c r="D187" s="4"/>
      <c r="F187" s="4"/>
      <c r="G187" s="4"/>
      <c r="H187" s="4"/>
      <c r="I187" s="4"/>
      <c r="J187" s="4"/>
      <c r="K187" s="4"/>
    </row>
    <row r="188" spans="1:39" ht="1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</row>
    <row r="189" spans="1:39" ht="1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</row>
    <row r="190" spans="1:39" ht="1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</row>
    <row r="191" spans="1:39" ht="15" customHeight="1">
      <c r="A191" s="4"/>
      <c r="B191" s="4"/>
      <c r="C191" s="4"/>
      <c r="D191" s="4"/>
      <c r="F191" s="4"/>
      <c r="G191" s="4"/>
      <c r="H191" s="4"/>
      <c r="I191" s="4"/>
      <c r="J191" s="4"/>
      <c r="K191" s="4"/>
    </row>
    <row r="192" spans="1:39" ht="15" customHeight="1">
      <c r="A192" s="4"/>
      <c r="B192" s="4"/>
      <c r="C192" s="4"/>
      <c r="D192" s="4"/>
      <c r="F192" s="4"/>
      <c r="G192" s="4"/>
      <c r="H192" s="4"/>
      <c r="I192" s="4"/>
      <c r="J192" s="4"/>
      <c r="K192" s="4"/>
    </row>
    <row r="193" spans="1:39" ht="15" customHeight="1">
      <c r="A193" s="4"/>
      <c r="B193" s="4"/>
      <c r="C193" s="4"/>
      <c r="D193" s="4"/>
      <c r="F193" s="4"/>
      <c r="G193" s="4"/>
      <c r="H193" s="4"/>
      <c r="I193" s="4"/>
      <c r="J193" s="4"/>
      <c r="K193" s="4"/>
    </row>
    <row r="194" spans="1:39" ht="15" customHeight="1">
      <c r="A194" s="4"/>
      <c r="B194" s="4"/>
      <c r="C194" s="4"/>
      <c r="D194" s="4"/>
      <c r="F194" s="4"/>
      <c r="G194" s="4"/>
      <c r="H194" s="4"/>
      <c r="I194" s="4"/>
      <c r="J194" s="4"/>
      <c r="K194" s="4"/>
    </row>
    <row r="195" spans="1:39" ht="1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</row>
    <row r="196" spans="1:39" ht="15" customHeight="1">
      <c r="A196" s="4"/>
      <c r="B196" s="4"/>
      <c r="C196" s="4"/>
      <c r="D196" s="4"/>
      <c r="F196" s="4"/>
      <c r="G196" s="4"/>
      <c r="H196" s="4"/>
      <c r="I196" s="4"/>
      <c r="J196" s="4"/>
      <c r="K196" s="4"/>
    </row>
    <row r="197" spans="1:39" ht="15" customHeight="1">
      <c r="A197" s="4"/>
      <c r="B197" s="4"/>
      <c r="C197" s="4"/>
      <c r="D197" s="4"/>
      <c r="F197" s="4"/>
      <c r="G197" s="4"/>
      <c r="H197" s="4"/>
      <c r="I197" s="4"/>
      <c r="J197" s="4"/>
      <c r="K197" s="4"/>
    </row>
    <row r="198" spans="1:39" s="8" customFormat="1" ht="1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</row>
    <row r="199" spans="1:39" s="8" customFormat="1" ht="1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</row>
    <row r="200" spans="1:39" s="8" customFormat="1" ht="1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</row>
    <row r="201" spans="1:39" ht="15" customHeight="1">
      <c r="A201" s="4"/>
      <c r="B201" s="4"/>
      <c r="C201" s="4"/>
      <c r="D201" s="4"/>
      <c r="F201" s="4"/>
      <c r="G201" s="4"/>
      <c r="H201" s="4"/>
      <c r="I201" s="4"/>
      <c r="J201" s="4"/>
      <c r="K201" s="4"/>
    </row>
    <row r="202" spans="1:39" ht="15" customHeight="1">
      <c r="A202" s="4"/>
      <c r="B202" s="4"/>
      <c r="C202" s="4"/>
      <c r="D202" s="4"/>
      <c r="F202" s="4"/>
      <c r="G202" s="4"/>
      <c r="H202" s="4"/>
      <c r="I202" s="4"/>
      <c r="J202" s="4"/>
      <c r="K202" s="4"/>
    </row>
    <row r="203" spans="1:39" ht="15" customHeight="1">
      <c r="A203" s="4"/>
      <c r="B203" s="4"/>
      <c r="C203" s="4"/>
      <c r="D203" s="4"/>
      <c r="F203" s="4"/>
      <c r="G203" s="4"/>
      <c r="H203" s="4"/>
      <c r="I203" s="4"/>
      <c r="J203" s="4"/>
      <c r="K203" s="4"/>
    </row>
    <row r="204" spans="1:39" ht="15" customHeight="1">
      <c r="A204" s="4"/>
      <c r="B204" s="4"/>
      <c r="C204" s="4"/>
      <c r="D204" s="4"/>
      <c r="F204" s="4"/>
      <c r="G204" s="4"/>
      <c r="H204" s="4"/>
      <c r="I204" s="4"/>
      <c r="J204" s="4"/>
      <c r="K204" s="4"/>
    </row>
    <row r="205" spans="1:39" s="7" customFormat="1" ht="1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</row>
    <row r="206" spans="1:39" ht="15" customHeight="1">
      <c r="A206" s="4"/>
      <c r="B206" s="4"/>
      <c r="C206" s="4"/>
      <c r="D206" s="4"/>
      <c r="F206" s="4"/>
      <c r="G206" s="4"/>
      <c r="H206" s="4"/>
      <c r="I206" s="4"/>
      <c r="J206" s="4"/>
      <c r="K206" s="4"/>
    </row>
    <row r="207" spans="1:39" ht="15" customHeight="1">
      <c r="A207" s="4"/>
      <c r="B207" s="4"/>
      <c r="C207" s="4"/>
      <c r="D207" s="4"/>
      <c r="F207" s="4"/>
      <c r="G207" s="4"/>
      <c r="H207" s="4"/>
      <c r="I207" s="4"/>
      <c r="J207" s="4"/>
      <c r="K207" s="4"/>
    </row>
    <row r="208" spans="1:39" ht="15" customHeight="1">
      <c r="A208" s="4"/>
      <c r="B208" s="4"/>
      <c r="C208" s="4"/>
      <c r="D208" s="4"/>
      <c r="F208" s="4"/>
      <c r="G208" s="4"/>
      <c r="H208" s="4"/>
      <c r="I208" s="4"/>
      <c r="J208" s="4"/>
      <c r="K208" s="4"/>
    </row>
    <row r="209" spans="1:39" ht="15" customHeight="1">
      <c r="A209" s="4"/>
      <c r="B209" s="4"/>
      <c r="C209" s="4"/>
      <c r="D209" s="4"/>
      <c r="F209" s="4"/>
      <c r="G209" s="4"/>
      <c r="H209" s="4"/>
      <c r="I209" s="4"/>
      <c r="J209" s="4"/>
      <c r="K209" s="4"/>
    </row>
    <row r="210" spans="1:39" ht="15" customHeight="1">
      <c r="A210" s="4"/>
      <c r="B210" s="4"/>
      <c r="C210" s="4"/>
      <c r="D210" s="4"/>
      <c r="F210" s="4"/>
      <c r="G210" s="4"/>
      <c r="H210" s="4"/>
      <c r="I210" s="4"/>
      <c r="J210" s="4"/>
      <c r="K210" s="4"/>
    </row>
    <row r="211" spans="1:39" ht="15" customHeight="1">
      <c r="A211" s="4"/>
      <c r="B211" s="4"/>
      <c r="C211" s="4"/>
      <c r="D211" s="4"/>
      <c r="F211" s="4"/>
      <c r="G211" s="4"/>
      <c r="H211" s="4"/>
      <c r="I211" s="4"/>
      <c r="J211" s="4"/>
      <c r="K211" s="4"/>
    </row>
    <row r="212" spans="1:39" ht="15" customHeight="1">
      <c r="A212" s="4"/>
      <c r="B212" s="4"/>
      <c r="C212" s="4"/>
      <c r="D212" s="4"/>
      <c r="F212" s="4"/>
      <c r="G212" s="4"/>
      <c r="H212" s="4"/>
      <c r="I212" s="4"/>
      <c r="J212" s="4"/>
      <c r="K212" s="4"/>
    </row>
    <row r="213" spans="1:39" ht="15" customHeight="1">
      <c r="A213" s="4"/>
      <c r="B213" s="4"/>
      <c r="C213" s="4"/>
      <c r="D213" s="4"/>
      <c r="F213" s="4"/>
      <c r="G213" s="4"/>
      <c r="H213" s="4"/>
      <c r="I213" s="4"/>
      <c r="J213" s="4"/>
      <c r="K213" s="4"/>
    </row>
    <row r="214" spans="1:39" ht="15" customHeight="1">
      <c r="A214" s="4"/>
      <c r="B214" s="4"/>
      <c r="C214" s="4"/>
      <c r="D214" s="4"/>
      <c r="F214" s="4"/>
      <c r="G214" s="4"/>
      <c r="H214" s="4"/>
      <c r="I214" s="4"/>
      <c r="J214" s="4"/>
      <c r="K214" s="4"/>
    </row>
    <row r="215" spans="1:39" ht="15" customHeight="1">
      <c r="A215" s="4"/>
      <c r="B215" s="4"/>
      <c r="C215" s="4"/>
      <c r="D215" s="4"/>
      <c r="F215" s="4"/>
      <c r="G215" s="4"/>
      <c r="H215" s="4"/>
      <c r="I215" s="4"/>
      <c r="J215" s="4"/>
      <c r="K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</row>
    <row r="216" spans="1:39" ht="15" customHeight="1">
      <c r="A216" s="4"/>
      <c r="B216" s="4"/>
      <c r="C216" s="4"/>
      <c r="D216" s="4"/>
      <c r="F216" s="4"/>
      <c r="G216" s="4"/>
      <c r="H216" s="4"/>
      <c r="I216" s="4"/>
      <c r="J216" s="4"/>
      <c r="K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</row>
    <row r="217" spans="1:39" ht="15" customHeight="1">
      <c r="A217" s="4"/>
      <c r="B217" s="4"/>
      <c r="C217" s="4"/>
      <c r="D217" s="4"/>
      <c r="F217" s="4"/>
      <c r="G217" s="4"/>
      <c r="H217" s="4"/>
      <c r="I217" s="4"/>
      <c r="J217" s="4"/>
      <c r="K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</row>
    <row r="218" spans="1:39" ht="15" customHeight="1">
      <c r="A218" s="4"/>
      <c r="B218" s="4"/>
      <c r="C218" s="4"/>
      <c r="D218" s="4"/>
      <c r="F218" s="4"/>
      <c r="G218" s="4"/>
      <c r="H218" s="4"/>
      <c r="I218" s="4"/>
      <c r="J218" s="4"/>
      <c r="K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</row>
    <row r="219" spans="1:39" ht="15" customHeight="1">
      <c r="A219" s="4"/>
      <c r="B219" s="4"/>
      <c r="C219" s="4"/>
      <c r="D219" s="4"/>
      <c r="F219" s="4"/>
      <c r="G219" s="4"/>
      <c r="H219" s="4"/>
      <c r="I219" s="4"/>
      <c r="J219" s="4"/>
      <c r="K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</row>
    <row r="220" spans="1:39" ht="15" customHeight="1">
      <c r="A220" s="4"/>
      <c r="B220" s="4"/>
      <c r="C220" s="4"/>
      <c r="D220" s="4"/>
      <c r="F220" s="4"/>
      <c r="G220" s="4"/>
      <c r="H220" s="4"/>
      <c r="I220" s="4"/>
      <c r="J220" s="4"/>
      <c r="K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</row>
    <row r="221" spans="1:39" ht="15" customHeight="1">
      <c r="A221" s="4"/>
      <c r="B221" s="4"/>
      <c r="C221" s="4"/>
      <c r="D221" s="4"/>
      <c r="F221" s="4"/>
      <c r="G221" s="4"/>
      <c r="H221" s="4"/>
      <c r="I221" s="4"/>
      <c r="J221" s="4"/>
      <c r="K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</row>
    <row r="222" spans="1:39" ht="15" customHeight="1">
      <c r="A222" s="4"/>
      <c r="B222" s="4"/>
      <c r="C222" s="4"/>
      <c r="D222" s="4"/>
      <c r="F222" s="4"/>
      <c r="G222" s="4"/>
      <c r="H222" s="4"/>
      <c r="I222" s="4"/>
      <c r="J222" s="4"/>
      <c r="K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</row>
    <row r="223" spans="1:39" ht="15" customHeight="1">
      <c r="A223" s="4"/>
      <c r="B223" s="4"/>
      <c r="C223" s="4"/>
      <c r="D223" s="4"/>
      <c r="F223" s="4"/>
      <c r="G223" s="4"/>
      <c r="H223" s="4"/>
      <c r="I223" s="4"/>
      <c r="J223" s="4"/>
      <c r="K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</row>
    <row r="224" spans="1:39" ht="15" customHeight="1">
      <c r="A224" s="4"/>
      <c r="B224" s="4"/>
      <c r="C224" s="4"/>
      <c r="D224" s="4"/>
      <c r="F224" s="4"/>
      <c r="G224" s="4"/>
      <c r="H224" s="4"/>
      <c r="I224" s="4"/>
      <c r="J224" s="4"/>
      <c r="K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</row>
    <row r="225" spans="1:39" ht="15" customHeight="1">
      <c r="A225" s="4"/>
      <c r="B225" s="4"/>
      <c r="C225" s="4"/>
      <c r="D225" s="4"/>
      <c r="F225" s="4"/>
      <c r="G225" s="4"/>
      <c r="H225" s="4"/>
      <c r="I225" s="4"/>
      <c r="J225" s="4"/>
      <c r="K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</row>
    <row r="226" spans="1:39" ht="15" customHeight="1">
      <c r="A226" s="4"/>
      <c r="B226" s="4"/>
      <c r="C226" s="4"/>
      <c r="D226" s="4"/>
      <c r="F226" s="4"/>
      <c r="G226" s="4"/>
      <c r="H226" s="4"/>
      <c r="I226" s="4"/>
      <c r="J226" s="4"/>
      <c r="K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</row>
    <row r="227" spans="1:39" ht="15" customHeight="1">
      <c r="A227" s="4"/>
      <c r="B227" s="4"/>
      <c r="C227" s="4"/>
      <c r="D227" s="4"/>
      <c r="F227" s="4"/>
      <c r="G227" s="4"/>
      <c r="H227" s="4"/>
      <c r="I227" s="4"/>
      <c r="J227" s="4"/>
      <c r="K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</row>
    <row r="228" spans="1:39" ht="15" customHeight="1">
      <c r="A228" s="4"/>
      <c r="B228" s="4"/>
      <c r="C228" s="4"/>
      <c r="D228" s="4"/>
      <c r="F228" s="4"/>
      <c r="G228" s="4"/>
      <c r="H228" s="4"/>
      <c r="I228" s="4"/>
      <c r="J228" s="4"/>
      <c r="K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</row>
    <row r="229" spans="1:39" ht="15" customHeight="1">
      <c r="A229" s="4"/>
      <c r="B229" s="4"/>
      <c r="C229" s="4"/>
      <c r="D229" s="4"/>
      <c r="F229" s="4"/>
      <c r="G229" s="4"/>
      <c r="H229" s="4"/>
      <c r="I229" s="4"/>
      <c r="J229" s="4"/>
      <c r="K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</row>
    <row r="230" spans="1:39" ht="15" customHeight="1">
      <c r="A230" s="4"/>
      <c r="B230" s="4"/>
      <c r="C230" s="4"/>
      <c r="D230" s="4"/>
      <c r="F230" s="4"/>
      <c r="G230" s="4"/>
      <c r="H230" s="4"/>
      <c r="I230" s="4"/>
      <c r="J230" s="4"/>
      <c r="K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</row>
    <row r="231" spans="1:39" ht="15" customHeight="1">
      <c r="A231" s="4"/>
      <c r="B231" s="4"/>
      <c r="C231" s="4"/>
      <c r="D231" s="4"/>
      <c r="F231" s="4"/>
      <c r="G231" s="4"/>
      <c r="H231" s="4"/>
      <c r="I231" s="4"/>
      <c r="J231" s="4"/>
      <c r="K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</row>
    <row r="232" spans="1:39" ht="15" customHeight="1">
      <c r="A232" s="4"/>
      <c r="B232" s="4"/>
      <c r="C232" s="4"/>
      <c r="D232" s="4"/>
      <c r="F232" s="4"/>
      <c r="G232" s="4"/>
      <c r="H232" s="4"/>
      <c r="I232" s="4"/>
      <c r="J232" s="4"/>
      <c r="K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</row>
    <row r="233" spans="1:39" ht="15" customHeight="1">
      <c r="A233" s="4"/>
      <c r="B233" s="4"/>
      <c r="C233" s="4"/>
      <c r="D233" s="4"/>
      <c r="F233" s="4"/>
      <c r="G233" s="4"/>
      <c r="H233" s="4"/>
      <c r="I233" s="4"/>
      <c r="J233" s="4"/>
      <c r="K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</row>
    <row r="234" spans="1:39" ht="15" customHeight="1">
      <c r="A234" s="4"/>
      <c r="B234" s="4"/>
      <c r="C234" s="4"/>
      <c r="D234" s="4"/>
      <c r="F234" s="4"/>
      <c r="G234" s="4"/>
      <c r="H234" s="4"/>
      <c r="I234" s="4"/>
      <c r="J234" s="4"/>
      <c r="K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</row>
    <row r="235" spans="1:39" ht="15" customHeight="1">
      <c r="A235" s="4"/>
      <c r="B235" s="4"/>
      <c r="C235" s="4"/>
      <c r="D235" s="4"/>
      <c r="F235" s="4"/>
      <c r="G235" s="4"/>
      <c r="H235" s="4"/>
      <c r="I235" s="4"/>
      <c r="J235" s="4"/>
      <c r="K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</row>
    <row r="236" spans="1:39" ht="15" customHeight="1">
      <c r="A236" s="4"/>
      <c r="B236" s="4"/>
      <c r="C236" s="4"/>
      <c r="D236" s="4"/>
      <c r="F236" s="4"/>
      <c r="G236" s="4"/>
      <c r="H236" s="4"/>
      <c r="I236" s="4"/>
      <c r="J236" s="4"/>
      <c r="K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</row>
    <row r="237" spans="1:39" ht="15" customHeight="1">
      <c r="A237" s="4"/>
      <c r="B237" s="4"/>
      <c r="C237" s="4"/>
      <c r="D237" s="4"/>
      <c r="F237" s="4"/>
      <c r="G237" s="4"/>
      <c r="H237" s="4"/>
      <c r="I237" s="4"/>
      <c r="J237" s="4"/>
      <c r="K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</row>
    <row r="238" spans="1:39" ht="15" customHeight="1">
      <c r="A238" s="4"/>
      <c r="B238" s="4"/>
      <c r="C238" s="4"/>
      <c r="D238" s="4"/>
      <c r="F238" s="4"/>
      <c r="G238" s="4"/>
      <c r="H238" s="4"/>
      <c r="I238" s="4"/>
      <c r="J238" s="4"/>
      <c r="K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</row>
    <row r="239" spans="1:39" ht="15" customHeight="1">
      <c r="A239" s="4"/>
      <c r="B239" s="4"/>
      <c r="C239" s="4"/>
      <c r="D239" s="4"/>
      <c r="F239" s="4"/>
      <c r="G239" s="4"/>
      <c r="H239" s="4"/>
      <c r="I239" s="4"/>
      <c r="J239" s="4"/>
      <c r="K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</row>
    <row r="240" spans="1:39" ht="15" customHeight="1">
      <c r="A240" s="4"/>
      <c r="B240" s="4"/>
      <c r="C240" s="4"/>
      <c r="D240" s="4"/>
      <c r="F240" s="4"/>
      <c r="G240" s="4"/>
      <c r="H240" s="4"/>
      <c r="I240" s="4"/>
      <c r="J240" s="4"/>
      <c r="K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</row>
    <row r="241" spans="1:39" ht="15" customHeight="1">
      <c r="A241" s="4"/>
      <c r="B241" s="4"/>
      <c r="C241" s="4"/>
      <c r="D241" s="4"/>
      <c r="F241" s="4"/>
      <c r="G241" s="4"/>
      <c r="H241" s="4"/>
      <c r="I241" s="4"/>
      <c r="J241" s="4"/>
      <c r="K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</row>
    <row r="242" spans="1:39" ht="15" customHeight="1">
      <c r="A242" s="4"/>
      <c r="B242" s="4"/>
      <c r="C242" s="4"/>
      <c r="D242" s="4"/>
      <c r="F242" s="4"/>
      <c r="G242" s="4"/>
      <c r="H242" s="4"/>
      <c r="I242" s="4"/>
      <c r="J242" s="4"/>
      <c r="K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</row>
    <row r="243" spans="1:39" ht="15" customHeight="1">
      <c r="A243" s="4"/>
      <c r="B243" s="4"/>
      <c r="C243" s="4"/>
      <c r="D243" s="4"/>
      <c r="F243" s="4"/>
      <c r="G243" s="4"/>
      <c r="H243" s="4"/>
      <c r="I243" s="4"/>
      <c r="J243" s="4"/>
      <c r="K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</row>
    <row r="244" spans="1:39" ht="15" customHeight="1">
      <c r="A244" s="4"/>
      <c r="B244" s="4"/>
      <c r="C244" s="4"/>
      <c r="D244" s="4"/>
      <c r="F244" s="4"/>
      <c r="G244" s="4"/>
      <c r="H244" s="4"/>
      <c r="I244" s="4"/>
      <c r="J244" s="4"/>
      <c r="K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</row>
    <row r="245" spans="1:39" ht="15" customHeight="1">
      <c r="A245" s="4"/>
      <c r="B245" s="4"/>
      <c r="C245" s="4"/>
      <c r="D245" s="4"/>
      <c r="F245" s="4"/>
      <c r="G245" s="4"/>
      <c r="H245" s="4"/>
      <c r="I245" s="4"/>
      <c r="J245" s="4"/>
      <c r="K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</row>
    <row r="246" spans="1:39" ht="15" customHeight="1">
      <c r="A246" s="4"/>
      <c r="B246" s="4"/>
      <c r="C246" s="4"/>
      <c r="D246" s="4"/>
      <c r="F246" s="4"/>
      <c r="G246" s="4"/>
      <c r="H246" s="4"/>
      <c r="I246" s="4"/>
      <c r="J246" s="4"/>
      <c r="K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</row>
    <row r="247" spans="1:39" ht="15" customHeight="1">
      <c r="A247" s="4"/>
      <c r="B247" s="4"/>
      <c r="C247" s="4"/>
      <c r="D247" s="4"/>
      <c r="F247" s="4"/>
      <c r="G247" s="4"/>
      <c r="H247" s="4"/>
      <c r="I247" s="4"/>
      <c r="J247" s="4"/>
      <c r="K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</row>
    <row r="248" spans="1:39" ht="15" customHeight="1">
      <c r="A248" s="4"/>
      <c r="B248" s="4"/>
      <c r="C248" s="4"/>
      <c r="D248" s="4"/>
      <c r="F248" s="4"/>
      <c r="G248" s="4"/>
      <c r="H248" s="4"/>
      <c r="I248" s="4"/>
      <c r="J248" s="4"/>
      <c r="K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</row>
    <row r="249" spans="1:39" ht="15" customHeight="1">
      <c r="A249" s="4"/>
      <c r="B249" s="4"/>
      <c r="C249" s="4"/>
      <c r="D249" s="4"/>
      <c r="F249" s="4"/>
      <c r="G249" s="4"/>
      <c r="H249" s="4"/>
      <c r="I249" s="4"/>
      <c r="J249" s="4"/>
      <c r="K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</row>
    <row r="250" spans="1:39" ht="15" customHeight="1">
      <c r="A250" s="4"/>
      <c r="B250" s="4"/>
      <c r="C250" s="4"/>
      <c r="D250" s="4"/>
      <c r="F250" s="4"/>
      <c r="G250" s="4"/>
      <c r="H250" s="4"/>
      <c r="I250" s="4"/>
      <c r="J250" s="4"/>
      <c r="K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</row>
    <row r="251" spans="1:39" ht="15" customHeight="1">
      <c r="A251" s="4"/>
      <c r="B251" s="4"/>
      <c r="C251" s="4"/>
      <c r="D251" s="4"/>
      <c r="F251" s="4"/>
      <c r="G251" s="4"/>
      <c r="H251" s="4"/>
      <c r="I251" s="4"/>
      <c r="J251" s="4"/>
      <c r="K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</row>
    <row r="252" spans="1:39" ht="15" customHeight="1">
      <c r="A252" s="4"/>
      <c r="B252" s="4"/>
      <c r="C252" s="4"/>
      <c r="D252" s="4"/>
      <c r="F252" s="4"/>
      <c r="G252" s="4"/>
      <c r="H252" s="4"/>
      <c r="I252" s="4"/>
      <c r="J252" s="4"/>
      <c r="K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</row>
    <row r="253" spans="1:39" ht="15" customHeight="1">
      <c r="A253" s="4"/>
      <c r="B253" s="4"/>
      <c r="C253" s="4"/>
      <c r="D253" s="4"/>
      <c r="F253" s="4"/>
      <c r="G253" s="4"/>
      <c r="H253" s="4"/>
      <c r="I253" s="4"/>
      <c r="J253" s="4"/>
      <c r="K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</row>
    <row r="254" spans="1:39" ht="15" customHeight="1">
      <c r="A254" s="4"/>
      <c r="B254" s="4"/>
      <c r="C254" s="4"/>
      <c r="D254" s="4"/>
      <c r="F254" s="4"/>
      <c r="G254" s="4"/>
      <c r="H254" s="4"/>
      <c r="I254" s="4"/>
      <c r="J254" s="4"/>
      <c r="K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</row>
    <row r="255" spans="1:39" ht="15" customHeight="1">
      <c r="A255" s="4"/>
      <c r="B255" s="4"/>
      <c r="C255" s="4"/>
      <c r="D255" s="4"/>
      <c r="F255" s="4"/>
      <c r="G255" s="4"/>
      <c r="H255" s="4"/>
      <c r="I255" s="4"/>
      <c r="J255" s="4"/>
      <c r="K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</row>
    <row r="256" spans="1:39" ht="15" customHeight="1">
      <c r="A256" s="4"/>
      <c r="B256" s="4"/>
      <c r="C256" s="4"/>
      <c r="D256" s="4"/>
      <c r="F256" s="4"/>
      <c r="G256" s="4"/>
      <c r="H256" s="4"/>
      <c r="I256" s="4"/>
      <c r="J256" s="4"/>
      <c r="K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</row>
    <row r="257" spans="1:39" ht="15" customHeight="1">
      <c r="A257" s="4"/>
      <c r="B257" s="4"/>
      <c r="C257" s="4"/>
      <c r="D257" s="4"/>
      <c r="F257" s="4"/>
      <c r="G257" s="4"/>
      <c r="H257" s="4"/>
      <c r="I257" s="4"/>
      <c r="J257" s="4"/>
      <c r="K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</row>
    <row r="258" spans="1:39" ht="15" customHeight="1">
      <c r="A258" s="4"/>
      <c r="B258" s="4"/>
      <c r="C258" s="4"/>
      <c r="D258" s="4"/>
      <c r="F258" s="4"/>
      <c r="G258" s="4"/>
      <c r="H258" s="4"/>
      <c r="I258" s="4"/>
      <c r="J258" s="4"/>
      <c r="K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</row>
    <row r="259" spans="1:39" ht="15" customHeight="1">
      <c r="A259" s="4"/>
      <c r="B259" s="4"/>
      <c r="C259" s="4"/>
      <c r="D259" s="4"/>
      <c r="F259" s="4"/>
      <c r="G259" s="4"/>
      <c r="H259" s="4"/>
      <c r="I259" s="4"/>
      <c r="J259" s="4"/>
      <c r="K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</row>
    <row r="260" spans="1:39" ht="15" customHeight="1">
      <c r="A260" s="4"/>
      <c r="B260" s="4"/>
      <c r="C260" s="4"/>
      <c r="D260" s="4"/>
      <c r="F260" s="4"/>
      <c r="G260" s="4"/>
      <c r="H260" s="4"/>
      <c r="I260" s="4"/>
      <c r="J260" s="4"/>
      <c r="K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</row>
    <row r="261" spans="1:39" ht="15" customHeight="1">
      <c r="A261" s="4"/>
      <c r="B261" s="4"/>
      <c r="C261" s="4"/>
      <c r="D261" s="4"/>
      <c r="F261" s="4"/>
      <c r="G261" s="4"/>
      <c r="H261" s="4"/>
      <c r="I261" s="4"/>
      <c r="J261" s="4"/>
      <c r="K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</row>
    <row r="262" spans="1:39" ht="15" customHeight="1">
      <c r="A262" s="4"/>
      <c r="B262" s="4"/>
      <c r="C262" s="4"/>
      <c r="D262" s="4"/>
      <c r="F262" s="4"/>
      <c r="G262" s="4"/>
      <c r="H262" s="4"/>
      <c r="I262" s="4"/>
      <c r="J262" s="4"/>
      <c r="K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</row>
    <row r="263" spans="1:39" ht="15" customHeight="1">
      <c r="A263" s="4"/>
      <c r="B263" s="4"/>
      <c r="C263" s="4"/>
      <c r="D263" s="4"/>
      <c r="F263" s="4"/>
      <c r="G263" s="4"/>
      <c r="H263" s="4"/>
      <c r="I263" s="4"/>
      <c r="J263" s="4"/>
      <c r="K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</row>
    <row r="264" spans="1:39" ht="15" customHeight="1">
      <c r="A264" s="4"/>
      <c r="B264" s="4"/>
      <c r="C264" s="4"/>
      <c r="D264" s="4"/>
      <c r="F264" s="4"/>
      <c r="G264" s="4"/>
      <c r="H264" s="4"/>
      <c r="I264" s="4"/>
      <c r="J264" s="4"/>
      <c r="K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</row>
    <row r="265" spans="1:39" ht="15" customHeight="1">
      <c r="A265" s="4"/>
      <c r="B265" s="4"/>
      <c r="C265" s="4"/>
      <c r="D265" s="4"/>
      <c r="F265" s="4"/>
      <c r="G265" s="4"/>
      <c r="H265" s="4"/>
      <c r="I265" s="4"/>
      <c r="J265" s="4"/>
      <c r="K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</row>
    <row r="266" spans="1:39" ht="15" customHeight="1">
      <c r="A266" s="4"/>
      <c r="B266" s="4"/>
      <c r="C266" s="4"/>
      <c r="D266" s="4"/>
      <c r="F266" s="4"/>
      <c r="G266" s="4"/>
      <c r="H266" s="4"/>
      <c r="I266" s="4"/>
      <c r="J266" s="4"/>
      <c r="K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</row>
    <row r="267" spans="1:39" ht="15" customHeight="1">
      <c r="A267" s="4"/>
      <c r="B267" s="4"/>
      <c r="C267" s="4"/>
      <c r="D267" s="4"/>
      <c r="F267" s="4"/>
      <c r="G267" s="4"/>
      <c r="H267" s="4"/>
      <c r="I267" s="4"/>
      <c r="J267" s="4"/>
      <c r="K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</row>
    <row r="268" spans="1:39" ht="15" customHeight="1">
      <c r="A268" s="4"/>
      <c r="B268" s="4"/>
      <c r="C268" s="4"/>
      <c r="D268" s="4"/>
      <c r="F268" s="4"/>
      <c r="G268" s="4"/>
      <c r="H268" s="4"/>
      <c r="I268" s="4"/>
      <c r="J268" s="4"/>
      <c r="K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</row>
    <row r="269" spans="1:39" ht="15" customHeight="1">
      <c r="A269" s="4"/>
      <c r="B269" s="4"/>
      <c r="C269" s="4"/>
      <c r="D269" s="4"/>
      <c r="F269" s="4"/>
      <c r="G269" s="4"/>
      <c r="H269" s="4"/>
      <c r="I269" s="4"/>
      <c r="J269" s="4"/>
      <c r="K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</row>
    <row r="270" spans="1:39" ht="15" customHeight="1">
      <c r="A270" s="4"/>
      <c r="B270" s="4"/>
      <c r="C270" s="4"/>
      <c r="D270" s="4"/>
      <c r="F270" s="4"/>
      <c r="G270" s="4"/>
      <c r="H270" s="4"/>
      <c r="I270" s="4"/>
      <c r="J270" s="4"/>
      <c r="K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</row>
    <row r="271" spans="1:39" ht="15" customHeight="1">
      <c r="A271" s="4"/>
      <c r="B271" s="4"/>
      <c r="C271" s="4"/>
      <c r="D271" s="4"/>
      <c r="F271" s="4"/>
      <c r="G271" s="4"/>
      <c r="H271" s="4"/>
      <c r="I271" s="4"/>
      <c r="J271" s="4"/>
      <c r="K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</row>
    <row r="272" spans="1:39" ht="15" customHeight="1">
      <c r="A272" s="4"/>
      <c r="B272" s="4"/>
      <c r="C272" s="4"/>
      <c r="D272" s="4"/>
      <c r="F272" s="4"/>
      <c r="G272" s="4"/>
      <c r="H272" s="4"/>
      <c r="I272" s="4"/>
      <c r="J272" s="4"/>
      <c r="K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</row>
    <row r="273" spans="1:39" ht="15" customHeight="1">
      <c r="A273" s="4"/>
      <c r="B273" s="4"/>
      <c r="C273" s="4"/>
      <c r="D273" s="4"/>
      <c r="F273" s="4"/>
      <c r="G273" s="4"/>
      <c r="H273" s="4"/>
      <c r="I273" s="4"/>
      <c r="J273" s="4"/>
      <c r="K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</row>
    <row r="274" spans="1:39" ht="15" customHeight="1">
      <c r="A274" s="4"/>
      <c r="B274" s="4"/>
      <c r="C274" s="4"/>
      <c r="D274" s="4"/>
      <c r="F274" s="4"/>
      <c r="G274" s="4"/>
      <c r="H274" s="4"/>
      <c r="I274" s="4"/>
      <c r="J274" s="4"/>
      <c r="K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</row>
    <row r="275" spans="1:39" ht="15" customHeight="1">
      <c r="A275" s="4"/>
      <c r="B275" s="4"/>
      <c r="C275" s="4"/>
      <c r="D275" s="4"/>
      <c r="F275" s="4"/>
      <c r="G275" s="4"/>
      <c r="H275" s="4"/>
      <c r="I275" s="4"/>
      <c r="J275" s="4"/>
      <c r="K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</row>
    <row r="276" spans="1:39" ht="15" customHeight="1">
      <c r="A276" s="4"/>
      <c r="B276" s="4"/>
      <c r="C276" s="4"/>
      <c r="D276" s="4"/>
      <c r="F276" s="4"/>
      <c r="G276" s="4"/>
      <c r="H276" s="4"/>
      <c r="I276" s="4"/>
      <c r="J276" s="4"/>
      <c r="K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</row>
    <row r="277" spans="1:39" ht="15" customHeight="1">
      <c r="A277" s="4"/>
      <c r="B277" s="4"/>
      <c r="C277" s="4"/>
      <c r="D277" s="4"/>
      <c r="F277" s="4"/>
      <c r="G277" s="4"/>
      <c r="H277" s="4"/>
      <c r="I277" s="4"/>
      <c r="J277" s="4"/>
      <c r="K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</row>
    <row r="278" spans="1:39" ht="15" customHeight="1">
      <c r="A278" s="4"/>
      <c r="B278" s="4"/>
      <c r="C278" s="4"/>
      <c r="D278" s="4"/>
      <c r="F278" s="4"/>
      <c r="G278" s="4"/>
      <c r="H278" s="4"/>
      <c r="I278" s="4"/>
      <c r="J278" s="4"/>
      <c r="K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</row>
    <row r="279" spans="1:39" ht="15" customHeight="1">
      <c r="A279" s="4"/>
      <c r="B279" s="4"/>
      <c r="C279" s="4"/>
      <c r="D279" s="4"/>
      <c r="F279" s="4"/>
      <c r="G279" s="4"/>
      <c r="H279" s="4"/>
      <c r="I279" s="4"/>
      <c r="J279" s="4"/>
      <c r="K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</row>
    <row r="280" spans="1:39" ht="15" customHeight="1">
      <c r="A280" s="4"/>
      <c r="B280" s="4"/>
      <c r="C280" s="4"/>
      <c r="D280" s="4"/>
      <c r="F280" s="4"/>
      <c r="G280" s="4"/>
      <c r="H280" s="4"/>
      <c r="I280" s="4"/>
      <c r="J280" s="4"/>
      <c r="K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</row>
    <row r="281" spans="1:39" ht="15" customHeight="1">
      <c r="A281" s="4"/>
      <c r="B281" s="4"/>
      <c r="C281" s="4"/>
      <c r="D281" s="4"/>
      <c r="F281" s="4"/>
      <c r="G281" s="4"/>
      <c r="H281" s="4"/>
      <c r="I281" s="4"/>
      <c r="J281" s="4"/>
      <c r="K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</row>
    <row r="282" spans="1:39" ht="15" customHeight="1">
      <c r="A282" s="4"/>
      <c r="B282" s="4"/>
      <c r="C282" s="4"/>
      <c r="D282" s="4"/>
      <c r="F282" s="4"/>
      <c r="G282" s="4"/>
      <c r="H282" s="4"/>
      <c r="I282" s="4"/>
      <c r="J282" s="4"/>
      <c r="K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</row>
    <row r="283" spans="1:39" ht="15" customHeight="1">
      <c r="A283" s="4"/>
      <c r="B283" s="4"/>
      <c r="C283" s="4"/>
      <c r="D283" s="4"/>
      <c r="F283" s="4"/>
      <c r="G283" s="4"/>
      <c r="H283" s="4"/>
      <c r="I283" s="4"/>
      <c r="J283" s="4"/>
      <c r="K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</row>
    <row r="284" spans="1:39" ht="15" customHeight="1">
      <c r="A284" s="4"/>
      <c r="B284" s="4"/>
      <c r="C284" s="4"/>
      <c r="D284" s="4"/>
      <c r="F284" s="4"/>
      <c r="G284" s="4"/>
      <c r="H284" s="4"/>
      <c r="I284" s="4"/>
      <c r="J284" s="4"/>
      <c r="K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</row>
    <row r="285" spans="1:39" ht="15" customHeight="1">
      <c r="A285" s="4"/>
      <c r="B285" s="4"/>
      <c r="C285" s="4"/>
      <c r="D285" s="4"/>
      <c r="F285" s="4"/>
      <c r="G285" s="4"/>
      <c r="H285" s="4"/>
      <c r="I285" s="4"/>
      <c r="J285" s="4"/>
      <c r="K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</row>
    <row r="286" spans="1:39" ht="15" customHeight="1">
      <c r="A286" s="4"/>
      <c r="B286" s="4"/>
      <c r="C286" s="4"/>
      <c r="D286" s="4"/>
      <c r="F286" s="4"/>
      <c r="G286" s="4"/>
      <c r="H286" s="4"/>
      <c r="I286" s="4"/>
      <c r="J286" s="4"/>
      <c r="K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</row>
    <row r="309" spans="1:39" ht="15" customHeight="1">
      <c r="A309" s="4"/>
      <c r="B309" s="4"/>
      <c r="C309" s="4"/>
      <c r="D309" s="4"/>
      <c r="F309" s="4"/>
      <c r="G309" s="4"/>
      <c r="H309" s="4"/>
      <c r="I309" s="4"/>
      <c r="J309" s="4"/>
      <c r="K309" s="4"/>
      <c r="L309" s="5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</row>
    <row r="310" spans="1:39" ht="15" customHeight="1">
      <c r="A310" s="4"/>
      <c r="B310" s="4"/>
      <c r="C310" s="4"/>
      <c r="D310" s="4"/>
      <c r="F310" s="4"/>
      <c r="G310" s="4"/>
      <c r="H310" s="4"/>
      <c r="I310" s="4"/>
      <c r="J310" s="4"/>
      <c r="K310" s="4"/>
      <c r="L310" s="5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</row>
    <row r="350" spans="1:39" s="5" customFormat="1" ht="15" customHeight="1">
      <c r="A350" s="1"/>
      <c r="B350" s="2"/>
      <c r="C350" s="2"/>
      <c r="D350" s="2"/>
      <c r="E350" s="4"/>
      <c r="F350" s="3"/>
      <c r="G350" s="9"/>
      <c r="H350" s="3"/>
      <c r="I350" s="3"/>
      <c r="J350" s="3"/>
      <c r="K350" s="3"/>
      <c r="L350" s="4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  <c r="AJ350" s="13"/>
      <c r="AK350" s="13"/>
      <c r="AL350" s="13"/>
      <c r="AM350" s="13"/>
    </row>
    <row r="351" spans="1:39" s="5" customFormat="1" ht="15" customHeight="1">
      <c r="A351" s="1"/>
      <c r="B351" s="2"/>
      <c r="C351" s="2"/>
      <c r="D351" s="2"/>
      <c r="E351" s="4"/>
      <c r="F351" s="3"/>
      <c r="G351" s="9"/>
      <c r="H351" s="3"/>
      <c r="I351" s="3"/>
      <c r="J351" s="3"/>
      <c r="K351" s="3"/>
      <c r="L351" s="4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  <c r="AJ351" s="13"/>
      <c r="AK351" s="13"/>
      <c r="AL351" s="13"/>
      <c r="AM351" s="13"/>
    </row>
    <row r="391" spans="1:39" ht="15" customHeight="1">
      <c r="A391" s="4"/>
      <c r="B391" s="4"/>
      <c r="C391" s="4"/>
      <c r="D391" s="4"/>
      <c r="F391" s="4"/>
      <c r="G391" s="4"/>
      <c r="H391" s="4"/>
      <c r="I391" s="4"/>
      <c r="J391" s="4"/>
      <c r="K391" s="4"/>
      <c r="M391" s="6"/>
      <c r="N391" s="6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</row>
  </sheetData>
  <mergeCells count="105">
    <mergeCell ref="A74:C74"/>
    <mergeCell ref="A75:C75"/>
    <mergeCell ref="A62:C62"/>
    <mergeCell ref="A88:C88"/>
    <mergeCell ref="A80:A84"/>
    <mergeCell ref="C80:C84"/>
    <mergeCell ref="A63:C63"/>
    <mergeCell ref="A29:C29"/>
    <mergeCell ref="A55:C55"/>
    <mergeCell ref="A113:A114"/>
    <mergeCell ref="C113:C114"/>
    <mergeCell ref="A109:C109"/>
    <mergeCell ref="A99:C99"/>
    <mergeCell ref="A91:C91"/>
    <mergeCell ref="A92:C92"/>
    <mergeCell ref="A93:C93"/>
    <mergeCell ref="A95:C95"/>
    <mergeCell ref="F5:G5"/>
    <mergeCell ref="A50:C50"/>
    <mergeCell ref="A64:C64"/>
    <mergeCell ref="A44:C44"/>
    <mergeCell ref="A31:C31"/>
    <mergeCell ref="A52:C52"/>
    <mergeCell ref="A43:C43"/>
    <mergeCell ref="A46:C46"/>
    <mergeCell ref="A45:C45"/>
    <mergeCell ref="A32:C32"/>
    <mergeCell ref="A49:C49"/>
    <mergeCell ref="A48:C48"/>
    <mergeCell ref="A56:C56"/>
    <mergeCell ref="A33:C33"/>
    <mergeCell ref="A34:C34"/>
    <mergeCell ref="A37:C37"/>
    <mergeCell ref="A108:C108"/>
    <mergeCell ref="A110:C110"/>
    <mergeCell ref="A112:C112"/>
    <mergeCell ref="A105:C105"/>
    <mergeCell ref="A106:C106"/>
    <mergeCell ref="A101:C101"/>
    <mergeCell ref="A111:C111"/>
    <mergeCell ref="A103:C103"/>
    <mergeCell ref="D4:E4"/>
    <mergeCell ref="A2:A6"/>
    <mergeCell ref="C2:C6"/>
    <mergeCell ref="D3:E3"/>
    <mergeCell ref="A11:C11"/>
    <mergeCell ref="A15:C15"/>
    <mergeCell ref="A13:C13"/>
    <mergeCell ref="A9:C9"/>
    <mergeCell ref="A12:C12"/>
    <mergeCell ref="A10:C10"/>
    <mergeCell ref="A14:C14"/>
    <mergeCell ref="A22:C22"/>
    <mergeCell ref="A54:C54"/>
    <mergeCell ref="A47:C47"/>
    <mergeCell ref="A53:C53"/>
    <mergeCell ref="A89:C89"/>
    <mergeCell ref="A98:C98"/>
    <mergeCell ref="A100:C100"/>
    <mergeCell ref="A107:C107"/>
    <mergeCell ref="A104:C104"/>
    <mergeCell ref="A59:C59"/>
    <mergeCell ref="A60:C60"/>
    <mergeCell ref="A61:C61"/>
    <mergeCell ref="A67:C67"/>
    <mergeCell ref="A68:C68"/>
    <mergeCell ref="A69:C69"/>
    <mergeCell ref="A70:C70"/>
    <mergeCell ref="A90:C90"/>
    <mergeCell ref="A87:C87"/>
    <mergeCell ref="A97:C97"/>
    <mergeCell ref="A96:C96"/>
    <mergeCell ref="A76:C76"/>
    <mergeCell ref="A77:C77"/>
    <mergeCell ref="A78:C78"/>
    <mergeCell ref="A79:C79"/>
    <mergeCell ref="A65:C65"/>
    <mergeCell ref="A102:C102"/>
    <mergeCell ref="A73:C73"/>
    <mergeCell ref="A71:C71"/>
    <mergeCell ref="A72:C72"/>
    <mergeCell ref="D81:E81"/>
    <mergeCell ref="D82:E82"/>
    <mergeCell ref="F83:G83"/>
    <mergeCell ref="A85:C86"/>
    <mergeCell ref="A94:C94"/>
    <mergeCell ref="A17:C17"/>
    <mergeCell ref="A18:C18"/>
    <mergeCell ref="A19:C19"/>
    <mergeCell ref="A20:C20"/>
    <mergeCell ref="A21:C21"/>
    <mergeCell ref="A23:C23"/>
    <mergeCell ref="A26:C26"/>
    <mergeCell ref="A27:C27"/>
    <mergeCell ref="A28:C28"/>
    <mergeCell ref="A40:C40"/>
    <mergeCell ref="A38:C38"/>
    <mergeCell ref="A41:C41"/>
    <mergeCell ref="A42:C42"/>
    <mergeCell ref="A35:C35"/>
    <mergeCell ref="A36:C36"/>
    <mergeCell ref="A58:C58"/>
    <mergeCell ref="A57:C57"/>
    <mergeCell ref="A51:C51"/>
    <mergeCell ref="A39:C39"/>
  </mergeCells>
  <phoneticPr fontId="0" type="noConversion"/>
  <conditionalFormatting sqref="A109:C109 E107:E112 B45:C45 B105:C107 B56:C56 B100:C102 D101:H101 F104:H112 A89:C89 B90:C91 B97:C98 E95:H103 B95:C95 D95:D112 B48:C49 B52:C52 A60:C60 B58:C61 B23:C28 A45:A79 D45:H79 B93:C93 E15:E16 A15:C16 B30:C30 B19:C21 E18:E30 A87:A124 D87:H96 B110:C112 B113:H124 A18:A30 B63:C64">
    <cfRule type="expression" dxfId="19" priority="126" stopIfTrue="1">
      <formula>$P15=1</formula>
    </cfRule>
  </conditionalFormatting>
  <conditionalFormatting sqref="D115:E115 E118 E114:E116 E109 B110:C124 A109:C109 B105:C107 E97:F97 B100:C102 B97:C98 A89:C89 B90:C91 B93:C93 B95:C95 E87:E88 D87:D124 A87:A124 E57 B56:C56 E59 E51:E55 E50:H53 B48:C49 B52:C52 B58:C61 A10 B45:C45 F45:H79 A45:A79 D45:D79 F87:H124 A31:A43 E31:E43 E10 B63:C64">
    <cfRule type="expression" dxfId="18" priority="141" stopIfTrue="1">
      <formula>#REF!=1</formula>
    </cfRule>
  </conditionalFormatting>
  <conditionalFormatting sqref="E100:F101 A100:C101 H100:H101">
    <cfRule type="expression" dxfId="17" priority="35" stopIfTrue="1">
      <formula>$P110=1</formula>
    </cfRule>
  </conditionalFormatting>
  <conditionalFormatting sqref="H107 A107:C107 F107">
    <cfRule type="expression" dxfId="16" priority="376" stopIfTrue="1">
      <formula>$P112=1</formula>
    </cfRule>
  </conditionalFormatting>
  <conditionalFormatting sqref="E59 A59:C59">
    <cfRule type="expression" dxfId="15" priority="380" stopIfTrue="1">
      <formula>#REF!=1</formula>
    </cfRule>
  </conditionalFormatting>
  <conditionalFormatting sqref="A104">
    <cfRule type="expression" dxfId="14" priority="33" stopIfTrue="1">
      <formula>$P103=1</formula>
    </cfRule>
  </conditionalFormatting>
  <conditionalFormatting sqref="A59 E59">
    <cfRule type="expression" dxfId="13" priority="32" stopIfTrue="1">
      <formula>#REF!=1</formula>
    </cfRule>
  </conditionalFormatting>
  <conditionalFormatting sqref="B98:C98 H98:H99 A98:A99">
    <cfRule type="expression" dxfId="12" priority="385" stopIfTrue="1">
      <formula>$P109=1</formula>
    </cfRule>
  </conditionalFormatting>
  <conditionalFormatting sqref="H102:H103 B102:C102 A101:A103 E101:F101 F102:F103">
    <cfRule type="expression" dxfId="11" priority="388" stopIfTrue="1">
      <formula>$P110=1</formula>
    </cfRule>
  </conditionalFormatting>
  <conditionalFormatting sqref="A104">
    <cfRule type="expression" dxfId="10" priority="529" stopIfTrue="1">
      <formula>#REF!=1</formula>
    </cfRule>
  </conditionalFormatting>
  <conditionalFormatting sqref="A105">
    <cfRule type="expression" dxfId="9" priority="8" stopIfTrue="1">
      <formula>#REF!=1</formula>
    </cfRule>
  </conditionalFormatting>
  <conditionalFormatting sqref="A105">
    <cfRule type="expression" dxfId="8" priority="5" stopIfTrue="1">
      <formula>$P104=1</formula>
    </cfRule>
  </conditionalFormatting>
  <conditionalFormatting sqref="E98:F99">
    <cfRule type="expression" dxfId="7" priority="544" stopIfTrue="1">
      <formula>$P109=1</formula>
    </cfRule>
  </conditionalFormatting>
  <conditionalFormatting sqref="H101">
    <cfRule type="expression" dxfId="6" priority="4" stopIfTrue="1">
      <formula>$P110=1</formula>
    </cfRule>
  </conditionalFormatting>
  <conditionalFormatting sqref="E25">
    <cfRule type="expression" dxfId="5" priority="1" stopIfTrue="1">
      <formula>$P25=1</formula>
    </cfRule>
  </conditionalFormatting>
  <conditionalFormatting sqref="H104 F104">
    <cfRule type="expression" dxfId="4" priority="586" stopIfTrue="1">
      <formula>#REF!=1</formula>
    </cfRule>
  </conditionalFormatting>
  <conditionalFormatting sqref="B105:C105 A106:C106 F104:F106 A104:A106 H104:H106">
    <cfRule type="expression" dxfId="3" priority="592" stopIfTrue="1">
      <formula>#REF!=1</formula>
    </cfRule>
  </conditionalFormatting>
  <conditionalFormatting sqref="F104 H104 H106 A106:C106 F106">
    <cfRule type="expression" dxfId="2" priority="598" stopIfTrue="1">
      <formula>#REF!=1</formula>
    </cfRule>
  </conditionalFormatting>
  <conditionalFormatting sqref="H105 F105">
    <cfRule type="expression" dxfId="1" priority="605" stopIfTrue="1">
      <formula>#REF!=1</formula>
    </cfRule>
  </conditionalFormatting>
  <conditionalFormatting sqref="H105 F105 A105">
    <cfRule type="expression" dxfId="0" priority="608" stopIfTrue="1">
      <formula>#REF!=1</formula>
    </cfRule>
  </conditionalFormatting>
  <pageMargins left="0.51181102362204722" right="0.51181102362204722" top="0.78740157480314965" bottom="0.78740157480314965" header="0.31496062992125984" footer="0.31496062992125984"/>
  <pageSetup paperSize="9" scale="46" orientation="portrait" horizontalDpi="300" verticalDpi="300" r:id="rId1"/>
  <rowBreaks count="1" manualBreakCount="1">
    <brk id="79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6"/>
  <sheetViews>
    <sheetView topLeftCell="A16" workbookViewId="0">
      <selection activeCell="C38" sqref="C38"/>
    </sheetView>
  </sheetViews>
  <sheetFormatPr defaultRowHeight="15"/>
  <cols>
    <col min="2" max="2" width="42.5703125" customWidth="1"/>
    <col min="3" max="3" width="22.42578125" customWidth="1"/>
    <col min="4" max="6" width="20.85546875" customWidth="1"/>
    <col min="7" max="7" width="20.28515625" customWidth="1"/>
  </cols>
  <sheetData>
    <row r="1" spans="1:7">
      <c r="A1" s="234" t="s">
        <v>10</v>
      </c>
      <c r="B1" s="235"/>
      <c r="C1" s="235"/>
      <c r="D1" s="235"/>
      <c r="E1" s="235"/>
      <c r="F1" s="235"/>
      <c r="G1" s="236"/>
    </row>
    <row r="2" spans="1:7">
      <c r="A2" s="237" t="s">
        <v>124</v>
      </c>
      <c r="B2" s="238"/>
      <c r="C2" s="238"/>
      <c r="D2" s="238"/>
      <c r="E2" s="238"/>
      <c r="F2" s="238"/>
      <c r="G2" s="239"/>
    </row>
    <row r="3" spans="1:7">
      <c r="A3" s="120" t="s">
        <v>137</v>
      </c>
      <c r="B3" s="121"/>
      <c r="C3" s="122"/>
      <c r="D3" s="123"/>
      <c r="E3" s="123"/>
      <c r="F3" s="123"/>
      <c r="G3" s="124"/>
    </row>
    <row r="4" spans="1:7">
      <c r="A4" s="125" t="s">
        <v>12</v>
      </c>
      <c r="B4" s="111" t="s">
        <v>235</v>
      </c>
      <c r="C4" s="122"/>
      <c r="D4" s="123"/>
      <c r="E4" s="123"/>
      <c r="F4" s="123"/>
      <c r="G4" s="124"/>
    </row>
    <row r="5" spans="1:7" ht="15.75" thickBot="1">
      <c r="A5" s="126" t="s">
        <v>139</v>
      </c>
      <c r="B5" s="111"/>
      <c r="C5" s="240" t="s">
        <v>15</v>
      </c>
      <c r="D5" s="240"/>
      <c r="E5" s="240"/>
      <c r="F5" s="240"/>
      <c r="G5" s="241"/>
    </row>
    <row r="6" spans="1:7" ht="15.75" thickBot="1">
      <c r="A6" s="127" t="s">
        <v>2</v>
      </c>
      <c r="B6" s="128" t="s">
        <v>3</v>
      </c>
      <c r="C6" s="129" t="s">
        <v>125</v>
      </c>
      <c r="D6" s="242" t="s">
        <v>126</v>
      </c>
      <c r="E6" s="243"/>
      <c r="F6" s="243"/>
      <c r="G6" s="244" t="s">
        <v>7</v>
      </c>
    </row>
    <row r="7" spans="1:7" ht="15.75" thickBot="1">
      <c r="A7" s="130"/>
      <c r="B7" s="131"/>
      <c r="C7" s="132" t="s">
        <v>127</v>
      </c>
      <c r="D7" s="133" t="s">
        <v>128</v>
      </c>
      <c r="E7" s="133" t="s">
        <v>129</v>
      </c>
      <c r="F7" s="133" t="s">
        <v>136</v>
      </c>
      <c r="G7" s="245"/>
    </row>
    <row r="8" spans="1:7" ht="16.5" thickTop="1" thickBot="1">
      <c r="A8" s="134"/>
      <c r="B8" s="135" t="s">
        <v>130</v>
      </c>
      <c r="C8" s="136"/>
      <c r="D8" s="137" t="s">
        <v>131</v>
      </c>
      <c r="E8" s="137" t="s">
        <v>131</v>
      </c>
      <c r="F8" s="137" t="s">
        <v>131</v>
      </c>
      <c r="G8" s="138"/>
    </row>
    <row r="9" spans="1:7" ht="15.75" thickTop="1">
      <c r="A9" s="231">
        <v>1</v>
      </c>
      <c r="B9" s="232" t="s">
        <v>17</v>
      </c>
      <c r="C9" s="233">
        <f>'CAIC A GRANDE'!K15</f>
        <v>3826.1063511000002</v>
      </c>
      <c r="D9" s="166">
        <v>1</v>
      </c>
      <c r="E9" s="151">
        <v>0</v>
      </c>
      <c r="F9" s="151">
        <v>0</v>
      </c>
      <c r="G9" s="170">
        <v>1</v>
      </c>
    </row>
    <row r="10" spans="1:7" ht="15.75" thickBot="1">
      <c r="A10" s="222"/>
      <c r="B10" s="220"/>
      <c r="C10" s="224"/>
      <c r="D10" s="152">
        <f>C9</f>
        <v>3826.1063511000002</v>
      </c>
      <c r="E10" s="153">
        <v>0</v>
      </c>
      <c r="F10" s="153">
        <v>0</v>
      </c>
      <c r="G10" s="142">
        <f>D10+E10+F10</f>
        <v>3826.1063511000002</v>
      </c>
    </row>
    <row r="11" spans="1:7">
      <c r="A11" s="221">
        <v>2</v>
      </c>
      <c r="B11" s="219" t="s">
        <v>234</v>
      </c>
      <c r="C11" s="223">
        <f>'CAIC A GRANDE'!K24</f>
        <v>13013.886329700001</v>
      </c>
      <c r="D11" s="167">
        <v>1</v>
      </c>
      <c r="E11" s="156">
        <v>0</v>
      </c>
      <c r="F11" s="156">
        <v>0</v>
      </c>
      <c r="G11" s="171">
        <v>1</v>
      </c>
    </row>
    <row r="12" spans="1:7" ht="15.75" thickBot="1">
      <c r="A12" s="222"/>
      <c r="B12" s="220"/>
      <c r="C12" s="224"/>
      <c r="D12" s="152">
        <f>C11</f>
        <v>13013.886329700001</v>
      </c>
      <c r="E12" s="157">
        <v>0</v>
      </c>
      <c r="F12" s="157">
        <v>0</v>
      </c>
      <c r="G12" s="142">
        <f>D12+E12+F12</f>
        <v>13013.886329700001</v>
      </c>
    </row>
    <row r="13" spans="1:7">
      <c r="A13" s="221">
        <v>3</v>
      </c>
      <c r="B13" s="219" t="s">
        <v>145</v>
      </c>
      <c r="C13" s="223">
        <f>'CAIC A GRANDE'!K30</f>
        <v>29012.184733800001</v>
      </c>
      <c r="D13" s="168">
        <v>1</v>
      </c>
      <c r="E13" s="161">
        <v>0</v>
      </c>
      <c r="F13" s="156">
        <v>0</v>
      </c>
      <c r="G13" s="171">
        <v>1</v>
      </c>
    </row>
    <row r="14" spans="1:7" ht="15.75" thickBot="1">
      <c r="A14" s="222"/>
      <c r="B14" s="220"/>
      <c r="C14" s="224"/>
      <c r="D14" s="157">
        <f>C13</f>
        <v>29012.184733800001</v>
      </c>
      <c r="E14" s="157">
        <v>0</v>
      </c>
      <c r="F14" s="157">
        <v>0</v>
      </c>
      <c r="G14" s="142">
        <f>D14+E14+F14</f>
        <v>29012.184733800001</v>
      </c>
    </row>
    <row r="15" spans="1:7">
      <c r="A15" s="221">
        <v>4</v>
      </c>
      <c r="B15" s="219" t="s">
        <v>134</v>
      </c>
      <c r="C15" s="223">
        <f>'CAIC A GRANDE'!K44</f>
        <v>6466.2957299999998</v>
      </c>
      <c r="D15" s="155">
        <v>0</v>
      </c>
      <c r="E15" s="156">
        <v>0</v>
      </c>
      <c r="F15" s="168">
        <v>1</v>
      </c>
      <c r="G15" s="171">
        <v>1</v>
      </c>
    </row>
    <row r="16" spans="1:7" ht="15.75" thickBot="1">
      <c r="A16" s="222"/>
      <c r="B16" s="220"/>
      <c r="C16" s="224"/>
      <c r="D16" s="152">
        <v>0</v>
      </c>
      <c r="E16" s="157">
        <v>0</v>
      </c>
      <c r="F16" s="157">
        <f>C15</f>
        <v>6466.2957299999998</v>
      </c>
      <c r="G16" s="154">
        <f>D16+E16+F16</f>
        <v>6466.2957299999998</v>
      </c>
    </row>
    <row r="17" spans="1:10">
      <c r="A17" s="221">
        <v>5</v>
      </c>
      <c r="B17" s="219" t="s">
        <v>18</v>
      </c>
      <c r="C17" s="223">
        <f>'CAIC A GRANDE'!K48</f>
        <v>17757.3070008</v>
      </c>
      <c r="D17" s="155">
        <v>0</v>
      </c>
      <c r="E17" s="168">
        <v>1</v>
      </c>
      <c r="F17" s="161">
        <v>0</v>
      </c>
      <c r="G17" s="171">
        <v>1</v>
      </c>
    </row>
    <row r="18" spans="1:10" ht="15.75" thickBot="1">
      <c r="A18" s="222"/>
      <c r="B18" s="220"/>
      <c r="C18" s="224"/>
      <c r="D18" s="158">
        <v>0</v>
      </c>
      <c r="E18" s="159">
        <f>C17</f>
        <v>17757.3070008</v>
      </c>
      <c r="F18" s="159">
        <v>0</v>
      </c>
      <c r="G18" s="142">
        <f>D18+E18+F18</f>
        <v>17757.3070008</v>
      </c>
      <c r="J18" s="139"/>
    </row>
    <row r="19" spans="1:10">
      <c r="A19" s="221">
        <v>6</v>
      </c>
      <c r="B19" s="219" t="s">
        <v>20</v>
      </c>
      <c r="C19" s="223">
        <f>'CAIC A GRANDE'!K56</f>
        <v>19738.544432999999</v>
      </c>
      <c r="D19" s="160">
        <v>0</v>
      </c>
      <c r="E19" s="168">
        <v>1</v>
      </c>
      <c r="F19" s="161">
        <v>0</v>
      </c>
      <c r="G19" s="171">
        <v>1</v>
      </c>
      <c r="J19" s="139"/>
    </row>
    <row r="20" spans="1:10" ht="15.75" thickBot="1">
      <c r="A20" s="222"/>
      <c r="B20" s="220"/>
      <c r="C20" s="224"/>
      <c r="D20" s="162">
        <v>0</v>
      </c>
      <c r="E20" s="159">
        <f>C19</f>
        <v>19738.544432999999</v>
      </c>
      <c r="F20" s="159">
        <v>0</v>
      </c>
      <c r="G20" s="142">
        <f>D20+E20+F20</f>
        <v>19738.544432999999</v>
      </c>
      <c r="J20" s="139"/>
    </row>
    <row r="21" spans="1:10">
      <c r="A21" s="221">
        <v>7</v>
      </c>
      <c r="B21" s="229" t="s">
        <v>23</v>
      </c>
      <c r="C21" s="223">
        <f>'CAIC A GRANDE'!K66</f>
        <v>15950.899689899999</v>
      </c>
      <c r="D21" s="155">
        <v>0</v>
      </c>
      <c r="E21" s="155">
        <v>0</v>
      </c>
      <c r="F21" s="167">
        <v>1</v>
      </c>
      <c r="G21" s="171">
        <v>1</v>
      </c>
      <c r="J21" s="139"/>
    </row>
    <row r="22" spans="1:10" ht="15.75" thickBot="1">
      <c r="A22" s="222"/>
      <c r="B22" s="230"/>
      <c r="C22" s="224"/>
      <c r="D22" s="158">
        <v>0</v>
      </c>
      <c r="E22" s="141">
        <v>0</v>
      </c>
      <c r="F22" s="163">
        <f>C21</f>
        <v>15950.899689899999</v>
      </c>
      <c r="G22" s="142">
        <f>D22+E22+F22</f>
        <v>15950.899689899999</v>
      </c>
      <c r="J22" s="139"/>
    </row>
    <row r="23" spans="1:10">
      <c r="A23" s="221">
        <v>8</v>
      </c>
      <c r="B23" s="219" t="s">
        <v>116</v>
      </c>
      <c r="C23" s="223">
        <f>'CAIC A GRANDE'!K79</f>
        <v>5964.0462630000002</v>
      </c>
      <c r="D23" s="155">
        <v>0</v>
      </c>
      <c r="E23" s="155">
        <v>0</v>
      </c>
      <c r="F23" s="167">
        <v>1</v>
      </c>
      <c r="G23" s="171">
        <v>1</v>
      </c>
      <c r="J23" s="139"/>
    </row>
    <row r="24" spans="1:10" ht="15.75" thickBot="1">
      <c r="A24" s="222"/>
      <c r="B24" s="220"/>
      <c r="C24" s="224"/>
      <c r="D24" s="158">
        <v>0</v>
      </c>
      <c r="E24" s="159">
        <v>0</v>
      </c>
      <c r="F24" s="159">
        <f>C23</f>
        <v>5964.0462630000002</v>
      </c>
      <c r="G24" s="142">
        <f>D24+E24+F24</f>
        <v>5964.0462630000002</v>
      </c>
      <c r="J24" s="139"/>
    </row>
    <row r="25" spans="1:10" s="177" customFormat="1">
      <c r="A25" s="221">
        <v>9</v>
      </c>
      <c r="B25" s="229" t="s">
        <v>27</v>
      </c>
      <c r="C25" s="223">
        <f>'CAIC A GRANDE'!K90</f>
        <v>4158.400482</v>
      </c>
      <c r="D25" s="155">
        <v>0</v>
      </c>
      <c r="E25" s="167">
        <v>1</v>
      </c>
      <c r="F25" s="155">
        <v>0</v>
      </c>
      <c r="G25" s="171">
        <v>1</v>
      </c>
      <c r="J25" s="139"/>
    </row>
    <row r="26" spans="1:10" s="177" customFormat="1" ht="15.75" thickBot="1">
      <c r="A26" s="222"/>
      <c r="B26" s="230"/>
      <c r="C26" s="224"/>
      <c r="D26" s="158">
        <v>0</v>
      </c>
      <c r="E26" s="159">
        <f>C25</f>
        <v>4158.400482</v>
      </c>
      <c r="F26" s="159"/>
      <c r="G26" s="142">
        <f>D26+E26+F26</f>
        <v>4158.400482</v>
      </c>
      <c r="J26" s="139"/>
    </row>
    <row r="27" spans="1:10" s="177" customFormat="1">
      <c r="A27" s="221">
        <v>10</v>
      </c>
      <c r="B27" s="219" t="s">
        <v>28</v>
      </c>
      <c r="C27" s="223">
        <f>'CAIC A GRANDE'!K95</f>
        <v>11566.30992</v>
      </c>
      <c r="D27" s="155">
        <v>0</v>
      </c>
      <c r="E27" s="155">
        <v>0</v>
      </c>
      <c r="F27" s="167">
        <v>1</v>
      </c>
      <c r="G27" s="171">
        <v>1</v>
      </c>
      <c r="J27" s="139"/>
    </row>
    <row r="28" spans="1:10" s="177" customFormat="1" ht="15.75" thickBot="1">
      <c r="A28" s="222"/>
      <c r="B28" s="220"/>
      <c r="C28" s="224"/>
      <c r="D28" s="158">
        <v>0</v>
      </c>
      <c r="E28" s="159">
        <v>0</v>
      </c>
      <c r="F28" s="159">
        <f>C27</f>
        <v>11566.30992</v>
      </c>
      <c r="G28" s="142">
        <f>D28+E28+F28</f>
        <v>11566.30992</v>
      </c>
      <c r="J28" s="139"/>
    </row>
    <row r="29" spans="1:10">
      <c r="A29" s="221">
        <v>11</v>
      </c>
      <c r="B29" s="219" t="s">
        <v>132</v>
      </c>
      <c r="C29" s="223">
        <f>'CAIC A GRANDE'!K102</f>
        <v>18789.66923304</v>
      </c>
      <c r="D29" s="155">
        <v>0</v>
      </c>
      <c r="E29" s="167">
        <v>0.5</v>
      </c>
      <c r="F29" s="167">
        <v>0.5</v>
      </c>
      <c r="G29" s="171">
        <v>1</v>
      </c>
      <c r="J29" s="139"/>
    </row>
    <row r="30" spans="1:10" ht="15.75" thickBot="1">
      <c r="A30" s="222"/>
      <c r="B30" s="220"/>
      <c r="C30" s="224"/>
      <c r="D30" s="158">
        <v>0</v>
      </c>
      <c r="E30" s="157">
        <f>C29/2</f>
        <v>9394.8346165200001</v>
      </c>
      <c r="F30" s="157">
        <f>C29/2</f>
        <v>9394.8346165200001</v>
      </c>
      <c r="G30" s="164">
        <f>D30+E30+F30</f>
        <v>18789.66923304</v>
      </c>
      <c r="J30" s="139"/>
    </row>
    <row r="31" spans="1:10">
      <c r="A31" s="221">
        <v>12</v>
      </c>
      <c r="B31" s="219" t="s">
        <v>47</v>
      </c>
      <c r="C31" s="223">
        <f>'CAIC A GRANDE'!K107</f>
        <v>8004.151323</v>
      </c>
      <c r="D31" s="156">
        <v>0</v>
      </c>
      <c r="E31" s="156">
        <v>0</v>
      </c>
      <c r="F31" s="168">
        <v>1</v>
      </c>
      <c r="G31" s="171">
        <v>1</v>
      </c>
      <c r="J31" s="139"/>
    </row>
    <row r="32" spans="1:10" ht="15.75" thickBot="1">
      <c r="A32" s="222"/>
      <c r="B32" s="220"/>
      <c r="C32" s="224"/>
      <c r="D32" s="158">
        <v>0</v>
      </c>
      <c r="E32" s="159">
        <v>0</v>
      </c>
      <c r="F32" s="159">
        <f>C31</f>
        <v>8004.151323</v>
      </c>
      <c r="G32" s="142">
        <f>D32+E32+F32</f>
        <v>8004.151323</v>
      </c>
      <c r="J32" s="139"/>
    </row>
    <row r="33" spans="1:11">
      <c r="A33" s="221">
        <v>13</v>
      </c>
      <c r="B33" s="225" t="s">
        <v>30</v>
      </c>
      <c r="C33" s="226">
        <f>'CAIC A GRANDE'!K110</f>
        <v>583.74434699999995</v>
      </c>
      <c r="D33" s="165">
        <v>0</v>
      </c>
      <c r="E33" s="150">
        <v>0</v>
      </c>
      <c r="F33" s="169">
        <v>1</v>
      </c>
      <c r="G33" s="171">
        <v>1</v>
      </c>
    </row>
    <row r="34" spans="1:11" ht="15.75" thickBot="1">
      <c r="A34" s="222"/>
      <c r="B34" s="220"/>
      <c r="C34" s="224"/>
      <c r="D34" s="140">
        <v>0</v>
      </c>
      <c r="E34" s="141">
        <v>0</v>
      </c>
      <c r="F34" s="141">
        <f>C33</f>
        <v>583.74434699999995</v>
      </c>
      <c r="G34" s="142">
        <f>D34+E34+F34</f>
        <v>583.74434699999995</v>
      </c>
    </row>
    <row r="35" spans="1:11">
      <c r="A35" s="143"/>
      <c r="B35" s="144" t="s">
        <v>7</v>
      </c>
      <c r="C35" s="227">
        <f>C9+C11+C13+C15+C17+C19+C21+C23+C25+C27+C29+C31+C33</f>
        <v>154831.54583634</v>
      </c>
      <c r="D35" s="145">
        <f>D10+D12+D14+D16+D18+D20+D22+D24+D30+D32+D34</f>
        <v>45852.177414600003</v>
      </c>
      <c r="E35" s="145">
        <f>E10+E12+E14+E16+E18+E20+E22+E24+E26+E28+E30+E32+E34</f>
        <v>51049.086532319991</v>
      </c>
      <c r="F35" s="145">
        <f>F10+F12+F14+F16+F18+F20+F22+F24+F28+F30+F32+F34</f>
        <v>57930.281889419995</v>
      </c>
      <c r="G35" s="178">
        <f>G10+G12+G14+G16+G18+G20+G22+G24+G26+G28+G30+G32+G34</f>
        <v>154831.54583634</v>
      </c>
      <c r="I35" s="139"/>
      <c r="J35" s="139"/>
      <c r="K35" s="139"/>
    </row>
    <row r="36" spans="1:11" ht="15.75" thickBot="1">
      <c r="A36" s="146"/>
      <c r="B36" s="147" t="s">
        <v>133</v>
      </c>
      <c r="C36" s="228"/>
      <c r="D36" s="148">
        <f>D35</f>
        <v>45852.177414600003</v>
      </c>
      <c r="E36" s="148">
        <f>D36+E35</f>
        <v>96901.263946919993</v>
      </c>
      <c r="F36" s="148">
        <f>E36+F35</f>
        <v>154831.54583634</v>
      </c>
      <c r="G36" s="149">
        <f>F36</f>
        <v>154831.54583634</v>
      </c>
      <c r="H36" s="139"/>
    </row>
  </sheetData>
  <mergeCells count="45">
    <mergeCell ref="A9:A10"/>
    <mergeCell ref="B9:B10"/>
    <mergeCell ref="C9:C10"/>
    <mergeCell ref="A1:G1"/>
    <mergeCell ref="A2:G2"/>
    <mergeCell ref="C5:G5"/>
    <mergeCell ref="D6:F6"/>
    <mergeCell ref="G6:G7"/>
    <mergeCell ref="B29:B30"/>
    <mergeCell ref="C29:C30"/>
    <mergeCell ref="A17:A18"/>
    <mergeCell ref="B17:B18"/>
    <mergeCell ref="C17:C18"/>
    <mergeCell ref="A21:A22"/>
    <mergeCell ref="B21:B22"/>
    <mergeCell ref="C21:C22"/>
    <mergeCell ref="A25:A26"/>
    <mergeCell ref="A27:A28"/>
    <mergeCell ref="B27:B28"/>
    <mergeCell ref="B25:B26"/>
    <mergeCell ref="C25:C26"/>
    <mergeCell ref="C27:C28"/>
    <mergeCell ref="A33:A34"/>
    <mergeCell ref="B33:B34"/>
    <mergeCell ref="C33:C34"/>
    <mergeCell ref="C35:C36"/>
    <mergeCell ref="A11:A12"/>
    <mergeCell ref="B11:B12"/>
    <mergeCell ref="A13:A14"/>
    <mergeCell ref="B13:B14"/>
    <mergeCell ref="A15:A16"/>
    <mergeCell ref="A31:A32"/>
    <mergeCell ref="B31:B32"/>
    <mergeCell ref="C31:C32"/>
    <mergeCell ref="A23:A24"/>
    <mergeCell ref="B23:B24"/>
    <mergeCell ref="C23:C24"/>
    <mergeCell ref="A29:A30"/>
    <mergeCell ref="B15:B16"/>
    <mergeCell ref="B19:B20"/>
    <mergeCell ref="A19:A20"/>
    <mergeCell ref="C11:C12"/>
    <mergeCell ref="C13:C14"/>
    <mergeCell ref="C15:C16"/>
    <mergeCell ref="C19:C20"/>
  </mergeCells>
  <pageMargins left="0.51181102362204722" right="0.51181102362204722" top="0.78740157480314965" bottom="0.78740157480314965" header="0.31496062992125984" footer="0.31496062992125984"/>
  <pageSetup paperSize="9" scale="7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CAIC A GRANDE</vt:lpstr>
      <vt:lpstr>CRONOGRAMA</vt:lpstr>
      <vt:lpstr>'CAIC A GRANDE'!Area_de_impressao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ney</dc:creator>
  <cp:lastModifiedBy>vanessa.silva</cp:lastModifiedBy>
  <cp:lastPrinted>2017-12-20T12:20:39Z</cp:lastPrinted>
  <dcterms:created xsi:type="dcterms:W3CDTF">2009-03-23T12:13:24Z</dcterms:created>
  <dcterms:modified xsi:type="dcterms:W3CDTF">2018-04-04T18:14:27Z</dcterms:modified>
</cp:coreProperties>
</file>